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90" yWindow="30" windowWidth="17175" windowHeight="7110"/>
  </bookViews>
  <sheets>
    <sheet name="Bieu so 103" sheetId="1" r:id="rId1"/>
    <sheet name="Bieu so 104" sheetId="2" r:id="rId2"/>
    <sheet name="Bieu so 105" sheetId="6" r:id="rId3"/>
    <sheet name="Bieu so 107" sheetId="5" r:id="rId4"/>
  </sheets>
  <definedNames>
    <definedName name="_xlnm.Print_Area" localSheetId="1">'Bieu so 104'!$A$1:$H$30</definedName>
    <definedName name="_xlnm.Print_Area" localSheetId="3">'Bieu so 107'!$A$1:$G$19</definedName>
  </definedNames>
  <calcPr calcId="144525"/>
</workbook>
</file>

<file path=xl/calcChain.xml><?xml version="1.0" encoding="utf-8"?>
<calcChain xmlns="http://schemas.openxmlformats.org/spreadsheetml/2006/main">
  <c r="D19" i="6" l="1"/>
  <c r="C11" i="6"/>
  <c r="C12" i="6"/>
  <c r="C13" i="6"/>
  <c r="C14" i="6"/>
  <c r="C15" i="6"/>
  <c r="C16" i="6"/>
  <c r="D10" i="6"/>
  <c r="K12" i="6"/>
  <c r="K13" i="6"/>
  <c r="K14" i="6"/>
  <c r="K15" i="6"/>
  <c r="K17" i="6"/>
  <c r="K18" i="6"/>
  <c r="K19" i="6"/>
  <c r="K21" i="6"/>
  <c r="K22" i="6"/>
  <c r="H20" i="6"/>
  <c r="H8" i="6"/>
  <c r="F14" i="6"/>
  <c r="F15" i="6"/>
  <c r="F16" i="6"/>
  <c r="D26" i="2"/>
  <c r="C24" i="2"/>
  <c r="I15" i="6" l="1"/>
  <c r="I14" i="6"/>
  <c r="D8" i="6"/>
  <c r="E20" i="6" s="1"/>
  <c r="K20" i="6" s="1"/>
  <c r="J19" i="6"/>
  <c r="E8" i="6" l="1"/>
  <c r="C8" i="6" s="1"/>
  <c r="C11" i="5"/>
  <c r="C12" i="5"/>
  <c r="C10" i="5"/>
  <c r="F11" i="5"/>
  <c r="F12" i="5"/>
  <c r="F10" i="5"/>
  <c r="C10" i="6" l="1"/>
  <c r="C21" i="2"/>
  <c r="C16" i="2"/>
  <c r="D30" i="2"/>
  <c r="C15" i="2" l="1"/>
  <c r="G10" i="2"/>
  <c r="G11" i="2"/>
  <c r="G12" i="2"/>
  <c r="G17" i="2"/>
  <c r="G19" i="2"/>
  <c r="G22" i="2"/>
  <c r="H22" i="2"/>
  <c r="G24" i="2"/>
  <c r="G29" i="2"/>
  <c r="J10" i="6"/>
  <c r="G8" i="6"/>
  <c r="F24" i="6"/>
  <c r="K10" i="6"/>
  <c r="F23" i="6" l="1"/>
  <c r="C23" i="6"/>
  <c r="F22" i="6"/>
  <c r="C22" i="6"/>
  <c r="I22" i="6" s="1"/>
  <c r="F21" i="6"/>
  <c r="C21" i="6"/>
  <c r="I21" i="6" s="1"/>
  <c r="F20" i="6"/>
  <c r="C20" i="6"/>
  <c r="I20" i="6" s="1"/>
  <c r="F19" i="6"/>
  <c r="C19" i="6"/>
  <c r="I19" i="6" s="1"/>
  <c r="F18" i="6"/>
  <c r="C18" i="6"/>
  <c r="I18" i="6" s="1"/>
  <c r="F17" i="6"/>
  <c r="C17" i="6"/>
  <c r="I17" i="6" s="1"/>
  <c r="F13" i="6"/>
  <c r="I13" i="6"/>
  <c r="F12" i="6"/>
  <c r="I12" i="6" s="1"/>
  <c r="F11" i="6"/>
  <c r="F10" i="6"/>
  <c r="K8" i="6"/>
  <c r="F29" i="2"/>
  <c r="F8" i="6" l="1"/>
  <c r="I10" i="6"/>
  <c r="J8" i="6"/>
  <c r="F24" i="2"/>
  <c r="H24" i="2" s="1"/>
  <c r="D21" i="2"/>
  <c r="D14" i="2"/>
  <c r="D9" i="5"/>
  <c r="G9" i="5"/>
  <c r="D29" i="2"/>
  <c r="D28" i="2" s="1"/>
  <c r="C28" i="2"/>
  <c r="D19" i="2"/>
  <c r="D17" i="2"/>
  <c r="D13" i="2"/>
  <c r="D12" i="2"/>
  <c r="D10" i="2"/>
  <c r="N9" i="6" l="1"/>
  <c r="I8" i="6"/>
  <c r="D16" i="2"/>
  <c r="D15" i="2" s="1"/>
  <c r="H29" i="2"/>
  <c r="G14" i="2"/>
  <c r="D11" i="2"/>
  <c r="D9" i="2" s="1"/>
  <c r="D8" i="2" s="1"/>
  <c r="C9" i="2"/>
  <c r="C8" i="2" s="1"/>
  <c r="E16" i="2"/>
  <c r="G16" i="2" s="1"/>
  <c r="E21" i="2"/>
  <c r="G21" i="2" s="1"/>
  <c r="F28" i="2"/>
  <c r="H28" i="2" s="1"/>
  <c r="F19" i="2"/>
  <c r="H19" i="2" s="1"/>
  <c r="F17" i="2"/>
  <c r="H17" i="2" s="1"/>
  <c r="F11" i="2"/>
  <c r="F12" i="2"/>
  <c r="H12" i="2" s="1"/>
  <c r="F13" i="2"/>
  <c r="F10" i="2"/>
  <c r="H10" i="2" s="1"/>
  <c r="D6" i="1"/>
  <c r="H11" i="2" l="1"/>
  <c r="F21" i="2"/>
  <c r="H21" i="2" s="1"/>
  <c r="E15" i="2"/>
  <c r="G15" i="2" s="1"/>
  <c r="F16" i="2"/>
  <c r="H16" i="2" s="1"/>
  <c r="E9" i="2"/>
  <c r="G9" i="2" s="1"/>
  <c r="F14" i="2"/>
  <c r="H14" i="2" s="1"/>
  <c r="F15" i="2" l="1"/>
  <c r="H15" i="2" s="1"/>
  <c r="F9" i="2"/>
  <c r="H9" i="2" s="1"/>
  <c r="F8" i="2" l="1"/>
  <c r="H8" i="2" s="1"/>
  <c r="C8" i="5"/>
  <c r="C7" i="5" s="1"/>
  <c r="E8" i="5"/>
  <c r="F8" i="5"/>
  <c r="B8" i="5"/>
  <c r="B7" i="5" s="1"/>
  <c r="G10" i="5"/>
  <c r="G11" i="5"/>
  <c r="G12" i="5"/>
  <c r="D10" i="5"/>
  <c r="D11" i="5"/>
  <c r="D12" i="5"/>
  <c r="E28" i="2"/>
  <c r="G28" i="2" s="1"/>
  <c r="B9" i="1"/>
  <c r="B6" i="1" s="1"/>
  <c r="F9" i="1" s="1"/>
  <c r="E7" i="5" l="1"/>
  <c r="F7" i="5"/>
  <c r="D8" i="5"/>
  <c r="D7" i="5" s="1"/>
  <c r="E8" i="2"/>
  <c r="G8" i="2" s="1"/>
</calcChain>
</file>

<file path=xl/sharedStrings.xml><?xml version="1.0" encoding="utf-8"?>
<sst xmlns="http://schemas.openxmlformats.org/spreadsheetml/2006/main" count="139" uniqueCount="109">
  <si>
    <t>Biểu số 103/CK TC-NSNN</t>
  </si>
  <si>
    <t>(Dự toán trình Hội đồng nhân dân)</t>
  </si>
  <si>
    <t>Đơn vị: 1000 đồng</t>
  </si>
  <si>
    <t>NỘI DUNG</t>
  </si>
  <si>
    <t>DỰ TOÁN</t>
  </si>
  <si>
    <t>NỘI DUNG CHI</t>
  </si>
  <si>
    <t>TỔNG SỐ THU</t>
  </si>
  <si>
    <t>TỔNG SỐ CHI</t>
  </si>
  <si>
    <t>I. Các khoản thu xã hưởng 100%</t>
  </si>
  <si>
    <t>I. Chi đầu tư phát triển</t>
  </si>
  <si>
    <t>II. Chi thường xuyên</t>
  </si>
  <si>
    <t xml:space="preserve">III. Thu bổ sung </t>
  </si>
  <si>
    <t>III. Dự phòng</t>
  </si>
  <si>
    <t>- Bổ sung cân đối</t>
  </si>
  <si>
    <t>- Bổ sung có mục tiêu</t>
  </si>
  <si>
    <t xml:space="preserve">IV. Thu chuyển nguồn </t>
  </si>
  <si>
    <t>Ghi chú: (1) Bao gồm 4 khoản thu từ thuế, lệ phí luật NSNN quy định cho ngân sách xã hưởng và những khoản thu ngân sách địa phương được hưởng có phân chia theo tỷ lệ phần trăm (%) cho xã</t>
  </si>
  <si>
    <t>STT</t>
  </si>
  <si>
    <t>SO SÁNH (%)</t>
  </si>
  <si>
    <t>THU NSNN</t>
  </si>
  <si>
    <t>THU NSX</t>
  </si>
  <si>
    <t>A</t>
  </si>
  <si>
    <t>B</t>
  </si>
  <si>
    <t>5=3/1</t>
  </si>
  <si>
    <t>6=4/2</t>
  </si>
  <si>
    <t>TỔNG THU</t>
  </si>
  <si>
    <t>I</t>
  </si>
  <si>
    <t xml:space="preserve">Các khoản thu 100% </t>
  </si>
  <si>
    <t>Phí, lệ phí</t>
  </si>
  <si>
    <t>Thu từ quỹ đất công ích và thu hoa lợi công sản khác</t>
  </si>
  <si>
    <t>Thu phạt, tịch thu khác theo quy định</t>
  </si>
  <si>
    <t>Đóng góp tự nguyện của các tổ chức, cá nhân</t>
  </si>
  <si>
    <t>Thu khác</t>
  </si>
  <si>
    <t>II</t>
  </si>
  <si>
    <t>Các khoản thu phân chia theo tỷ lệ phần trăm (%)</t>
  </si>
  <si>
    <t>Các khoản thu phân chia</t>
  </si>
  <si>
    <t>- Thuế sử dụng đất phi nông nghiệp</t>
  </si>
  <si>
    <t>- Lệ phí môn bài thu từ cá nhân, hộ kinh doanh</t>
  </si>
  <si>
    <t>- Lệ phí trước bạ nhà, đất</t>
  </si>
  <si>
    <t>2</t>
  </si>
  <si>
    <t>Các khoản thu phân chia khác do cấp tỉnh quy định</t>
  </si>
  <si>
    <t>…</t>
  </si>
  <si>
    <t>III</t>
  </si>
  <si>
    <t>Thu viện trợ không hoàn lại trực tiếp cho xã (nếu có)</t>
  </si>
  <si>
    <t>IV</t>
  </si>
  <si>
    <t>Thu chuyển nguồn</t>
  </si>
  <si>
    <t>V</t>
  </si>
  <si>
    <t>Thu kết dư ngân sách năm trước</t>
  </si>
  <si>
    <t>VI</t>
  </si>
  <si>
    <t>Thu bổ sung từ ngân sách cấp trên</t>
  </si>
  <si>
    <t>- Thu bổ sung cân đối</t>
  </si>
  <si>
    <t>- Thu bổ sung có mục tiêu</t>
  </si>
  <si>
    <t>TỔNG SỐ</t>
  </si>
  <si>
    <t>THU</t>
  </si>
  <si>
    <t>CHI</t>
  </si>
  <si>
    <t>CHÊNH LỆCH (+) (-)</t>
  </si>
  <si>
    <t xml:space="preserve">1. Các quỹ tài chính nhà nước ngoài ngân sách </t>
  </si>
  <si>
    <t>2. Các hoạt động sự nghiệp</t>
  </si>
  <si>
    <t>+ Chợ</t>
  </si>
  <si>
    <t>+ Bến bãi</t>
  </si>
  <si>
    <t xml:space="preserve">+ </t>
  </si>
  <si>
    <t>+ …</t>
  </si>
  <si>
    <t>Ghi chú: Chênh lệch (+) thu lớn hơn chi</t>
  </si>
  <si>
    <t>Chênh lệch (-) thu nhỏ hơn chi</t>
  </si>
  <si>
    <r>
      <t xml:space="preserve">II. Các khoản thu phân chia theo tỷ lệ </t>
    </r>
    <r>
      <rPr>
        <vertAlign val="superscript"/>
        <sz val="12"/>
        <rFont val="Times New Roman"/>
        <family val="1"/>
      </rPr>
      <t>(1)</t>
    </r>
  </si>
  <si>
    <t>- Thuế GTGT và TNDN</t>
  </si>
  <si>
    <t>- Thu tiền cấp quyền sử dụng đất</t>
  </si>
  <si>
    <t>- Thuế tài nguyên, thuế TTĐB</t>
  </si>
  <si>
    <t>Quỹ Quốc phòng-An ninh</t>
  </si>
  <si>
    <t>Quỹ phòng chống thiên tai</t>
  </si>
  <si>
    <t>Quỹ Bảo trợ trẻ em</t>
  </si>
  <si>
    <t>Quỹ đền ơn đáp nghĩa</t>
  </si>
  <si>
    <t>UBND XÃ CẨM MINH</t>
  </si>
  <si>
    <t>IV. Tiết kiệm 10% chi TX để cải cách tiền lương</t>
  </si>
  <si>
    <t xml:space="preserve"> - Cho thuê đất, mặt nước khác</t>
  </si>
  <si>
    <t>Biểu số 107/CK TC-NSNN</t>
  </si>
  <si>
    <t>ĐVT: 1000 đồng</t>
  </si>
  <si>
    <t>(Dự toán Trình Hội đồng nhân dân)</t>
  </si>
  <si>
    <t>ĐẦU TƯ PHÁT TRIỂN</t>
  </si>
  <si>
    <t>THƯỜNG XUYÊN</t>
  </si>
  <si>
    <t>7=4/1</t>
  </si>
  <si>
    <t>8=5/2</t>
  </si>
  <si>
    <t>9=6/3</t>
  </si>
  <si>
    <t>TỔNG CHI</t>
  </si>
  <si>
    <t xml:space="preserve">Trong đó </t>
  </si>
  <si>
    <t>Chi giáo dục</t>
  </si>
  <si>
    <t>Chi ứng dụng, chuyển giao công nghệ</t>
  </si>
  <si>
    <t>Chi y tế</t>
  </si>
  <si>
    <t>Chi văn hóa, thông tin</t>
  </si>
  <si>
    <t>Chi phát thanh, truyền thanh</t>
  </si>
  <si>
    <t>Chi thể dục thể thao</t>
  </si>
  <si>
    <t>Chi bảo vệ môi trường</t>
  </si>
  <si>
    <t>Chi các hoạt động kinh tế</t>
  </si>
  <si>
    <t xml:space="preserve">Chi hoạt động của cơ quan quản lý Nhà nước, Đảng, đoàn thể </t>
  </si>
  <si>
    <t>Chi cho công tác xã hội</t>
  </si>
  <si>
    <t>Chi khác</t>
  </si>
  <si>
    <t>Dự phòng ngân sách</t>
  </si>
  <si>
    <t>Tiết kiệm chi TX</t>
  </si>
  <si>
    <t>CÂN ĐỐI NGÂN SÁCH XÃ NĂM 2021</t>
  </si>
  <si>
    <t>DỰ TOÁN THU NGÂN SÁCH XÃ NĂM 2021</t>
  </si>
  <si>
    <t>ƯỚC THỰC HIỆN 
NĂM 2020</t>
  </si>
  <si>
    <t>DỰ TOÁN NĂM 2021</t>
  </si>
  <si>
    <t>THỰC HIỆN NĂM 2020</t>
  </si>
  <si>
    <t>DỰ TOÁN CHI NGÂN SÁCH XÃ NĂM 2021</t>
  </si>
  <si>
    <t>Chi quốc phòng</t>
  </si>
  <si>
    <t>Chi an ninh và trật tự an toàn xã hội</t>
  </si>
  <si>
    <t xml:space="preserve"> ƯỚC THỰC HIỆN NĂM 2020</t>
  </si>
  <si>
    <t>KẾ HOẠCH NĂM 2021</t>
  </si>
  <si>
    <t>KẾ HOẠCH THU, CHI CÁC HOẠT ĐỘNG TÀI CHÍNH KHÁC NĂM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</si>
</sst>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_(* #,##0_);_(* \(#,##0\);_(* &quot;-&quot;??_);_(@_)"/>
    <numFmt numFmtId="166" formatCode="0.0%"/>
  </numFmts>
  <fonts count="12" x14ac:knownFonts="1">
    <font>
      <sz val="11"/>
      <color theme="1"/>
      <name val="Calibri"/>
      <family val="2"/>
      <scheme val="minor"/>
    </font>
    <font>
      <b/>
      <sz val="12"/>
      <color rgb="FF000000"/>
      <name val="Times New Roman"/>
      <family val="1"/>
    </font>
    <font>
      <sz val="12"/>
      <color theme="1"/>
      <name val="Times New Roman"/>
      <family val="1"/>
    </font>
    <font>
      <i/>
      <sz val="12"/>
      <color rgb="FF000000"/>
      <name val="Times New Roman"/>
      <family val="1"/>
    </font>
    <font>
      <b/>
      <sz val="12"/>
      <name val="Times New Roman"/>
      <family val="1"/>
    </font>
    <font>
      <sz val="12"/>
      <name val="Times New Roman"/>
      <family val="1"/>
    </font>
    <font>
      <vertAlign val="superscript"/>
      <sz val="12"/>
      <name val="Times New Roman"/>
      <family val="1"/>
    </font>
    <font>
      <sz val="12"/>
      <color rgb="FF000000"/>
      <name val="Times New Roman"/>
      <family val="1"/>
    </font>
    <font>
      <sz val="11"/>
      <color theme="1"/>
      <name val="Calibri"/>
      <family val="2"/>
      <scheme val="minor"/>
    </font>
    <font>
      <b/>
      <sz val="12"/>
      <color theme="1"/>
      <name val="Times New Roman"/>
      <family val="1"/>
    </font>
    <font>
      <b/>
      <i/>
      <sz val="12"/>
      <name val="Times New Roman"/>
      <family val="1"/>
    </font>
    <font>
      <b/>
      <i/>
      <sz val="12"/>
      <color theme="1"/>
      <name val="Times New Roman"/>
      <family val="1"/>
    </font>
  </fonts>
  <fills count="2">
    <fill>
      <patternFill patternType="none"/>
    </fill>
    <fill>
      <patternFill patternType="gray125"/>
    </fill>
  </fills>
  <borders count="12">
    <border>
      <left/>
      <right/>
      <top/>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style="dotted">
        <color rgb="FF000000"/>
      </top>
      <bottom style="thin">
        <color rgb="FF000000"/>
      </bottom>
      <diagonal/>
    </border>
    <border>
      <left style="thin">
        <color rgb="FF000000"/>
      </left>
      <right style="thin">
        <color rgb="FF000000"/>
      </right>
      <top style="dotted">
        <color rgb="FF000000"/>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dotted">
        <color rgb="FF000000"/>
      </bottom>
      <diagonal/>
    </border>
    <border>
      <left style="thin">
        <color indexed="64"/>
      </left>
      <right style="thin">
        <color indexed="64"/>
      </right>
      <top style="hair">
        <color indexed="64"/>
      </top>
      <bottom style="hair">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dotted">
        <color indexed="64"/>
      </bottom>
      <diagonal/>
    </border>
    <border>
      <left/>
      <right/>
      <top/>
      <bottom style="thin">
        <color indexed="64"/>
      </bottom>
      <diagonal/>
    </border>
  </borders>
  <cellStyleXfs count="2">
    <xf numFmtId="0" fontId="0" fillId="0" borderId="0"/>
    <xf numFmtId="164" fontId="8" fillId="0" borderId="0" applyFont="0" applyFill="0" applyBorder="0" applyAlignment="0" applyProtection="0"/>
  </cellStyleXfs>
  <cellXfs count="91">
    <xf numFmtId="0" fontId="0" fillId="0" borderId="0" xfId="0"/>
    <xf numFmtId="0" fontId="1" fillId="0" borderId="0" xfId="0" applyFont="1" applyAlignment="1">
      <alignment horizontal="right" vertical="top" wrapText="1"/>
    </xf>
    <xf numFmtId="0" fontId="2" fillId="0" borderId="0" xfId="0" applyFont="1"/>
    <xf numFmtId="0" fontId="1" fillId="0" borderId="0" xfId="0" applyFont="1"/>
    <xf numFmtId="0" fontId="3" fillId="0" borderId="0" xfId="0" applyFont="1" applyAlignment="1">
      <alignment horizontal="right"/>
    </xf>
    <xf numFmtId="0" fontId="5" fillId="0" borderId="1" xfId="0" applyFont="1" applyBorder="1" applyAlignment="1">
      <alignment vertical="top" wrapText="1"/>
    </xf>
    <xf numFmtId="0" fontId="3" fillId="0" borderId="0" xfId="0" applyFont="1"/>
    <xf numFmtId="0" fontId="7" fillId="0" borderId="0" xfId="0" applyFont="1" applyAlignment="1">
      <alignment vertical="top" wrapText="1"/>
    </xf>
    <xf numFmtId="0" fontId="5" fillId="0" borderId="3" xfId="0" applyFont="1" applyBorder="1" applyAlignment="1">
      <alignment vertical="top" wrapText="1"/>
    </xf>
    <xf numFmtId="0" fontId="5" fillId="0" borderId="4" xfId="0" applyFont="1" applyBorder="1" applyAlignment="1">
      <alignment horizontal="center" vertical="center" wrapText="1"/>
    </xf>
    <xf numFmtId="165" fontId="5" fillId="0" borderId="1" xfId="1" applyNumberFormat="1" applyFont="1" applyBorder="1" applyAlignment="1">
      <alignment vertical="top" wrapText="1"/>
    </xf>
    <xf numFmtId="165" fontId="5" fillId="0" borderId="3" xfId="1" applyNumberFormat="1" applyFont="1" applyBorder="1" applyAlignment="1">
      <alignment vertical="top" wrapText="1"/>
    </xf>
    <xf numFmtId="0" fontId="4" fillId="0" borderId="6" xfId="0" applyFont="1" applyBorder="1" applyAlignment="1">
      <alignment horizontal="center" vertical="center" wrapText="1"/>
    </xf>
    <xf numFmtId="0" fontId="2" fillId="0" borderId="0" xfId="0" applyFont="1" applyAlignment="1">
      <alignment vertical="center"/>
    </xf>
    <xf numFmtId="0" fontId="9" fillId="0" borderId="0" xfId="0" applyFont="1" applyAlignment="1">
      <alignment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5" xfId="0" applyFont="1" applyBorder="1" applyAlignment="1">
      <alignment horizontal="center" vertical="center" wrapText="1"/>
    </xf>
    <xf numFmtId="0" fontId="4" fillId="0" borderId="4" xfId="0" applyFont="1" applyBorder="1" applyAlignment="1">
      <alignment vertical="center" wrapText="1"/>
    </xf>
    <xf numFmtId="0" fontId="5" fillId="0" borderId="7" xfId="0" applyFont="1" applyBorder="1" applyAlignment="1">
      <alignment vertical="top" wrapText="1"/>
    </xf>
    <xf numFmtId="165" fontId="5" fillId="0" borderId="7" xfId="1" applyNumberFormat="1" applyFont="1" applyBorder="1" applyAlignment="1">
      <alignment vertical="top" wrapText="1"/>
    </xf>
    <xf numFmtId="0" fontId="4" fillId="0" borderId="9" xfId="0" applyFont="1" applyBorder="1" applyAlignment="1">
      <alignment horizontal="center" vertical="center" wrapText="1"/>
    </xf>
    <xf numFmtId="165" fontId="4" fillId="0" borderId="6" xfId="1" applyNumberFormat="1" applyFont="1" applyBorder="1" applyAlignment="1">
      <alignment vertical="center" wrapText="1"/>
    </xf>
    <xf numFmtId="165" fontId="2" fillId="0" borderId="0" xfId="0" applyNumberFormat="1" applyFont="1"/>
    <xf numFmtId="165" fontId="5" fillId="0" borderId="1" xfId="1" applyNumberFormat="1" applyFont="1" applyFill="1" applyBorder="1" applyAlignment="1">
      <alignment vertical="top" wrapText="1"/>
    </xf>
    <xf numFmtId="0" fontId="5" fillId="0" borderId="1" xfId="0" applyFont="1" applyFill="1" applyBorder="1" applyAlignment="1">
      <alignment horizontal="center" wrapText="1"/>
    </xf>
    <xf numFmtId="0" fontId="5" fillId="0" borderId="1" xfId="0" applyFont="1" applyFill="1" applyBorder="1" applyAlignment="1">
      <alignment wrapText="1"/>
    </xf>
    <xf numFmtId="0" fontId="2" fillId="0" borderId="0" xfId="0" applyFont="1" applyFill="1"/>
    <xf numFmtId="0" fontId="5" fillId="0" borderId="2" xfId="0" applyFont="1" applyFill="1" applyBorder="1" applyAlignment="1">
      <alignment horizontal="center" wrapText="1"/>
    </xf>
    <xf numFmtId="0" fontId="3" fillId="0" borderId="0" xfId="0" applyFont="1" applyFill="1" applyAlignment="1">
      <alignment horizontal="right"/>
    </xf>
    <xf numFmtId="0" fontId="5" fillId="0" borderId="6" xfId="0" applyFont="1" applyFill="1" applyBorder="1" applyAlignment="1">
      <alignment horizontal="center" vertical="center" wrapText="1"/>
    </xf>
    <xf numFmtId="0" fontId="5" fillId="0" borderId="7" xfId="0" applyFont="1" applyFill="1" applyBorder="1" applyAlignment="1">
      <alignment horizontal="center" wrapText="1"/>
    </xf>
    <xf numFmtId="0" fontId="4" fillId="0" borderId="1" xfId="0" applyFont="1" applyFill="1" applyBorder="1" applyAlignment="1">
      <alignment horizontal="center" wrapText="1"/>
    </xf>
    <xf numFmtId="165" fontId="4" fillId="0" borderId="1" xfId="1" applyNumberFormat="1" applyFont="1" applyFill="1" applyBorder="1" applyAlignment="1">
      <alignment vertical="top" wrapText="1"/>
    </xf>
    <xf numFmtId="0" fontId="4" fillId="0" borderId="1" xfId="0" applyFont="1" applyFill="1" applyBorder="1" applyAlignment="1">
      <alignment wrapText="1"/>
    </xf>
    <xf numFmtId="0" fontId="10" fillId="0" borderId="1" xfId="0" applyFont="1" applyFill="1" applyBorder="1" applyAlignment="1">
      <alignment horizontal="center" wrapText="1"/>
    </xf>
    <xf numFmtId="0" fontId="10" fillId="0" borderId="1" xfId="0" applyFont="1" applyFill="1" applyBorder="1" applyAlignment="1">
      <alignment wrapText="1"/>
    </xf>
    <xf numFmtId="165" fontId="10" fillId="0" borderId="1" xfId="1" applyNumberFormat="1" applyFont="1" applyFill="1" applyBorder="1" applyAlignment="1">
      <alignment vertical="top" wrapText="1"/>
    </xf>
    <xf numFmtId="0" fontId="5" fillId="0" borderId="1" xfId="0" quotePrefix="1" applyFont="1" applyFill="1" applyBorder="1" applyAlignment="1">
      <alignment wrapText="1"/>
    </xf>
    <xf numFmtId="165" fontId="5" fillId="0" borderId="3" xfId="1" applyNumberFormat="1" applyFont="1" applyFill="1" applyBorder="1" applyAlignment="1">
      <alignment vertical="top" wrapText="1"/>
    </xf>
    <xf numFmtId="0" fontId="5" fillId="0" borderId="6" xfId="0" applyFont="1" applyBorder="1" applyAlignment="1">
      <alignment horizontal="center" vertical="center" wrapText="1"/>
    </xf>
    <xf numFmtId="0" fontId="5" fillId="0" borderId="3" xfId="0" applyFont="1" applyFill="1" applyBorder="1" applyAlignment="1">
      <alignment wrapText="1"/>
    </xf>
    <xf numFmtId="0" fontId="4" fillId="0" borderId="10" xfId="0" applyFont="1" applyBorder="1" applyAlignment="1">
      <alignment horizontal="center" vertical="center" wrapText="1"/>
    </xf>
    <xf numFmtId="165" fontId="4" fillId="0" borderId="10" xfId="1" applyNumberFormat="1" applyFont="1" applyBorder="1" applyAlignment="1">
      <alignment vertical="center" wrapText="1"/>
    </xf>
    <xf numFmtId="165" fontId="4" fillId="0" borderId="4" xfId="1" applyNumberFormat="1" applyFont="1" applyBorder="1" applyAlignment="1">
      <alignment vertical="center" wrapText="1"/>
    </xf>
    <xf numFmtId="165" fontId="5" fillId="0" borderId="4" xfId="1" applyNumberFormat="1" applyFont="1" applyBorder="1" applyAlignment="1">
      <alignment vertical="center" wrapText="1"/>
    </xf>
    <xf numFmtId="0" fontId="9" fillId="0" borderId="0" xfId="0" applyFont="1" applyFill="1"/>
    <xf numFmtId="0" fontId="11" fillId="0" borderId="0" xfId="0" applyFont="1" applyFill="1"/>
    <xf numFmtId="165" fontId="2" fillId="0" borderId="0" xfId="0" applyNumberFormat="1" applyFont="1" applyFill="1"/>
    <xf numFmtId="0" fontId="0" fillId="0" borderId="0" xfId="0" applyFill="1"/>
    <xf numFmtId="0" fontId="5" fillId="0" borderId="4" xfId="0" applyFont="1" applyFill="1" applyBorder="1" applyAlignment="1">
      <alignment horizontal="center" wrapText="1"/>
    </xf>
    <xf numFmtId="165" fontId="5" fillId="0" borderId="4" xfId="1" applyNumberFormat="1" applyFont="1" applyFill="1" applyBorder="1" applyAlignment="1">
      <alignment vertical="top" wrapText="1"/>
    </xf>
    <xf numFmtId="165" fontId="5" fillId="0" borderId="4" xfId="1" applyNumberFormat="1" applyFont="1" applyFill="1" applyBorder="1" applyAlignment="1">
      <alignment vertical="center" wrapText="1"/>
    </xf>
    <xf numFmtId="165" fontId="5" fillId="0" borderId="5" xfId="1" applyNumberFormat="1" applyFont="1" applyFill="1" applyBorder="1" applyAlignment="1">
      <alignment vertical="top" wrapText="1"/>
    </xf>
    <xf numFmtId="0" fontId="5" fillId="0" borderId="10" xfId="0" applyFont="1" applyFill="1" applyBorder="1" applyAlignment="1">
      <alignment horizontal="center" vertical="center" wrapText="1"/>
    </xf>
    <xf numFmtId="165" fontId="4" fillId="0" borderId="4" xfId="1" applyNumberFormat="1" applyFont="1" applyFill="1" applyBorder="1" applyAlignment="1">
      <alignment vertical="top" wrapText="1"/>
    </xf>
    <xf numFmtId="0" fontId="2" fillId="0" borderId="5" xfId="0" applyFont="1" applyFill="1" applyBorder="1" applyAlignment="1">
      <alignment wrapText="1"/>
    </xf>
    <xf numFmtId="166" fontId="4" fillId="0" borderId="1" xfId="1" applyNumberFormat="1" applyFont="1" applyFill="1" applyBorder="1" applyAlignment="1">
      <alignment vertical="top" wrapText="1"/>
    </xf>
    <xf numFmtId="166" fontId="5" fillId="0" borderId="1" xfId="1" applyNumberFormat="1" applyFont="1" applyFill="1" applyBorder="1" applyAlignment="1">
      <alignment vertical="top" wrapText="1"/>
    </xf>
    <xf numFmtId="166" fontId="10" fillId="0" borderId="1" xfId="1" applyNumberFormat="1" applyFont="1" applyFill="1" applyBorder="1" applyAlignment="1">
      <alignment vertical="top" wrapText="1"/>
    </xf>
    <xf numFmtId="166" fontId="4" fillId="0" borderId="3" xfId="1" applyNumberFormat="1" applyFont="1" applyFill="1" applyBorder="1" applyAlignment="1">
      <alignment vertical="top" wrapText="1"/>
    </xf>
    <xf numFmtId="0" fontId="5" fillId="0" borderId="4" xfId="0" applyFont="1" applyFill="1" applyBorder="1" applyAlignment="1">
      <alignment horizontal="center" vertical="center" wrapText="1"/>
    </xf>
    <xf numFmtId="0" fontId="5" fillId="0" borderId="4" xfId="0" applyFont="1" applyFill="1" applyBorder="1" applyAlignment="1">
      <alignment vertical="center" wrapText="1"/>
    </xf>
    <xf numFmtId="0" fontId="2" fillId="0" borderId="0" xfId="0" applyFont="1" applyFill="1" applyAlignment="1">
      <alignment vertical="center"/>
    </xf>
    <xf numFmtId="0" fontId="4" fillId="0" borderId="4" xfId="0" applyFont="1" applyFill="1" applyBorder="1" applyAlignment="1">
      <alignment horizontal="center" wrapText="1"/>
    </xf>
    <xf numFmtId="10" fontId="4" fillId="0" borderId="4" xfId="0" applyNumberFormat="1" applyFont="1" applyFill="1" applyBorder="1" applyAlignment="1">
      <alignment horizontal="right" wrapText="1"/>
    </xf>
    <xf numFmtId="165" fontId="9" fillId="0" borderId="0" xfId="0" applyNumberFormat="1" applyFont="1" applyFill="1"/>
    <xf numFmtId="10" fontId="5" fillId="0" borderId="4" xfId="0" applyNumberFormat="1" applyFont="1" applyFill="1" applyBorder="1" applyAlignment="1">
      <alignment horizontal="right" wrapText="1"/>
    </xf>
    <xf numFmtId="166" fontId="5" fillId="0" borderId="4" xfId="0" applyNumberFormat="1" applyFont="1" applyFill="1" applyBorder="1" applyAlignment="1">
      <alignment horizontal="right" wrapText="1"/>
    </xf>
    <xf numFmtId="0" fontId="2" fillId="0" borderId="5" xfId="0" applyFont="1" applyFill="1" applyBorder="1" applyAlignment="1">
      <alignment vertical="center" wrapText="1"/>
    </xf>
    <xf numFmtId="165" fontId="2" fillId="0" borderId="5" xfId="1" applyNumberFormat="1" applyFont="1" applyFill="1" applyBorder="1" applyAlignment="1">
      <alignment wrapText="1"/>
    </xf>
    <xf numFmtId="0" fontId="7" fillId="0" borderId="0" xfId="0" applyFont="1" applyFill="1"/>
    <xf numFmtId="0" fontId="4" fillId="0" borderId="6" xfId="0" applyFont="1" applyFill="1" applyBorder="1" applyAlignment="1">
      <alignment horizontal="center" vertical="center" wrapText="1"/>
    </xf>
    <xf numFmtId="3" fontId="2" fillId="0" borderId="8" xfId="0" applyNumberFormat="1" applyFont="1" applyFill="1" applyBorder="1" applyAlignment="1">
      <alignment vertical="center" wrapText="1"/>
    </xf>
    <xf numFmtId="166" fontId="5" fillId="0" borderId="5" xfId="0" applyNumberFormat="1" applyFont="1" applyFill="1" applyBorder="1" applyAlignment="1">
      <alignment horizontal="right" wrapText="1"/>
    </xf>
    <xf numFmtId="0" fontId="5" fillId="0" borderId="5" xfId="0" applyFont="1" applyFill="1" applyBorder="1" applyAlignment="1">
      <alignment horizontal="center" wrapText="1"/>
    </xf>
    <xf numFmtId="0" fontId="1" fillId="0" borderId="0" xfId="0" applyFont="1" applyAlignment="1">
      <alignment horizontal="right" vertical="top" wrapText="1"/>
    </xf>
    <xf numFmtId="0" fontId="1" fillId="0" borderId="0" xfId="0" applyFont="1" applyAlignment="1">
      <alignment horizontal="center"/>
    </xf>
    <xf numFmtId="0" fontId="3" fillId="0" borderId="0" xfId="0" applyFont="1" applyAlignment="1">
      <alignment horizontal="center"/>
    </xf>
    <xf numFmtId="0" fontId="3" fillId="0" borderId="0" xfId="0" applyFont="1" applyBorder="1" applyAlignment="1">
      <alignment horizontal="left" vertical="center" wrapText="1"/>
    </xf>
    <xf numFmtId="0" fontId="4" fillId="0" borderId="6" xfId="0" applyFont="1" applyFill="1" applyBorder="1" applyAlignment="1">
      <alignment horizontal="center" wrapText="1"/>
    </xf>
    <xf numFmtId="0" fontId="4" fillId="0" borderId="6" xfId="0" applyFont="1" applyFill="1" applyBorder="1" applyAlignment="1">
      <alignment horizontal="center" vertical="center" wrapText="1"/>
    </xf>
    <xf numFmtId="0" fontId="7" fillId="0" borderId="0" xfId="0" applyFont="1" applyFill="1" applyAlignment="1">
      <alignment horizontal="left" vertical="top" wrapText="1"/>
    </xf>
    <xf numFmtId="0" fontId="1" fillId="0" borderId="0" xfId="0" applyFont="1" applyFill="1" applyAlignment="1">
      <alignment horizontal="center"/>
    </xf>
    <xf numFmtId="0" fontId="3" fillId="0" borderId="0" xfId="0" applyFont="1" applyFill="1" applyAlignment="1">
      <alignment horizontal="center"/>
    </xf>
    <xf numFmtId="0" fontId="3" fillId="0" borderId="11" xfId="0" applyFont="1" applyFill="1" applyBorder="1" applyAlignment="1">
      <alignment horizontal="right"/>
    </xf>
    <xf numFmtId="0" fontId="1" fillId="0" borderId="0" xfId="0" applyFont="1" applyFill="1" applyAlignment="1">
      <alignment horizontal="center" vertical="top" wrapText="1"/>
    </xf>
    <xf numFmtId="0" fontId="3" fillId="0" borderId="0" xfId="0" applyFont="1" applyFill="1" applyBorder="1" applyAlignment="1">
      <alignment horizontal="center"/>
    </xf>
    <xf numFmtId="0" fontId="1" fillId="0" borderId="0" xfId="0" applyFont="1" applyAlignment="1">
      <alignment horizontal="center" vertical="top" wrapText="1"/>
    </xf>
    <xf numFmtId="0" fontId="4" fillId="0" borderId="6" xfId="0" applyFont="1" applyBorder="1" applyAlignment="1">
      <alignment horizontal="center" vertical="center" wrapText="1"/>
    </xf>
    <xf numFmtId="0" fontId="3" fillId="0" borderId="0" xfId="0" applyFont="1" applyBorder="1" applyAlignment="1">
      <alignment horizontal="right"/>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abSelected="1" workbookViewId="0">
      <selection activeCell="F14" sqref="F14"/>
    </sheetView>
  </sheetViews>
  <sheetFormatPr defaultRowHeight="15" x14ac:dyDescent="0.25"/>
  <cols>
    <col min="1" max="1" width="47.140625" customWidth="1"/>
    <col min="2" max="2" width="20.5703125" customWidth="1"/>
    <col min="3" max="3" width="45.28515625" customWidth="1"/>
    <col min="4" max="4" width="20.42578125" customWidth="1"/>
    <col min="6" max="6" width="19.28515625" customWidth="1"/>
  </cols>
  <sheetData>
    <row r="1" spans="1:6" s="2" customFormat="1" ht="15.75" x14ac:dyDescent="0.25">
      <c r="A1" s="7" t="s">
        <v>72</v>
      </c>
      <c r="B1" s="1"/>
      <c r="C1" s="76" t="s">
        <v>0</v>
      </c>
      <c r="D1" s="76"/>
    </row>
    <row r="2" spans="1:6" s="2" customFormat="1" ht="15.75" x14ac:dyDescent="0.25">
      <c r="A2" s="77" t="s">
        <v>98</v>
      </c>
      <c r="B2" s="77"/>
      <c r="C2" s="77"/>
      <c r="D2" s="77"/>
    </row>
    <row r="3" spans="1:6" s="2" customFormat="1" ht="15.75" x14ac:dyDescent="0.25">
      <c r="A3" s="78" t="s">
        <v>1</v>
      </c>
      <c r="B3" s="78"/>
      <c r="C3" s="78"/>
      <c r="D3" s="78"/>
    </row>
    <row r="4" spans="1:6" s="2" customFormat="1" ht="15.75" x14ac:dyDescent="0.25">
      <c r="A4" s="4"/>
      <c r="D4" s="4" t="s">
        <v>2</v>
      </c>
    </row>
    <row r="5" spans="1:6" s="13" customFormat="1" ht="22.9" customHeight="1" x14ac:dyDescent="0.25">
      <c r="A5" s="21" t="s">
        <v>3</v>
      </c>
      <c r="B5" s="21" t="s">
        <v>4</v>
      </c>
      <c r="C5" s="21" t="s">
        <v>5</v>
      </c>
      <c r="D5" s="21" t="s">
        <v>4</v>
      </c>
    </row>
    <row r="6" spans="1:6" s="14" customFormat="1" ht="22.9" customHeight="1" x14ac:dyDescent="0.25">
      <c r="A6" s="12" t="s">
        <v>6</v>
      </c>
      <c r="B6" s="22">
        <f>SUM(B7:B9)</f>
        <v>5742155</v>
      </c>
      <c r="C6" s="12" t="s">
        <v>7</v>
      </c>
      <c r="D6" s="22">
        <f>SUM(D7:D10)</f>
        <v>5742155</v>
      </c>
    </row>
    <row r="7" spans="1:6" s="2" customFormat="1" ht="22.9" customHeight="1" x14ac:dyDescent="0.25">
      <c r="A7" s="19" t="s">
        <v>8</v>
      </c>
      <c r="B7" s="20">
        <v>73500</v>
      </c>
      <c r="C7" s="19" t="s">
        <v>9</v>
      </c>
      <c r="D7" s="20">
        <v>505000</v>
      </c>
    </row>
    <row r="8" spans="1:6" s="2" customFormat="1" ht="22.9" customHeight="1" x14ac:dyDescent="0.25">
      <c r="A8" s="5" t="s">
        <v>64</v>
      </c>
      <c r="B8" s="10">
        <v>347100</v>
      </c>
      <c r="C8" s="5" t="s">
        <v>10</v>
      </c>
      <c r="D8" s="10">
        <v>5057900</v>
      </c>
    </row>
    <row r="9" spans="1:6" s="2" customFormat="1" ht="22.9" customHeight="1" x14ac:dyDescent="0.25">
      <c r="A9" s="5" t="s">
        <v>11</v>
      </c>
      <c r="B9" s="10">
        <f>B10</f>
        <v>5321555</v>
      </c>
      <c r="C9" s="5" t="s">
        <v>12</v>
      </c>
      <c r="D9" s="10">
        <v>109255</v>
      </c>
      <c r="F9" s="23">
        <f>B6-D6</f>
        <v>0</v>
      </c>
    </row>
    <row r="10" spans="1:6" s="2" customFormat="1" ht="22.9" customHeight="1" x14ac:dyDescent="0.25">
      <c r="A10" s="5" t="s">
        <v>13</v>
      </c>
      <c r="B10" s="10">
        <v>5321555</v>
      </c>
      <c r="C10" s="5" t="s">
        <v>73</v>
      </c>
      <c r="D10" s="10">
        <v>70000</v>
      </c>
    </row>
    <row r="11" spans="1:6" s="2" customFormat="1" ht="22.9" customHeight="1" x14ac:dyDescent="0.25">
      <c r="A11" s="5" t="s">
        <v>14</v>
      </c>
      <c r="B11" s="10"/>
      <c r="C11" s="5"/>
      <c r="D11" s="10"/>
    </row>
    <row r="12" spans="1:6" s="2" customFormat="1" ht="22.9" customHeight="1" x14ac:dyDescent="0.25">
      <c r="A12" s="8" t="s">
        <v>15</v>
      </c>
      <c r="B12" s="11"/>
      <c r="C12" s="8"/>
      <c r="D12" s="11"/>
    </row>
    <row r="13" spans="1:6" s="2" customFormat="1" ht="33.6" customHeight="1" x14ac:dyDescent="0.25">
      <c r="A13" s="79" t="s">
        <v>16</v>
      </c>
      <c r="B13" s="79"/>
      <c r="C13" s="79"/>
      <c r="D13" s="79"/>
    </row>
    <row r="14" spans="1:6" s="2" customFormat="1" ht="15.75" x14ac:dyDescent="0.25">
      <c r="A14" s="3"/>
    </row>
    <row r="15" spans="1:6" s="2" customFormat="1" ht="15.75" x14ac:dyDescent="0.25">
      <c r="A15" s="3"/>
    </row>
    <row r="16" spans="1:6" s="2" customFormat="1" ht="15.75" x14ac:dyDescent="0.25">
      <c r="A16" s="3"/>
    </row>
    <row r="17" spans="1:1" s="2" customFormat="1" ht="15.75" x14ac:dyDescent="0.25">
      <c r="A17" s="3"/>
    </row>
    <row r="18" spans="1:1" s="2" customFormat="1" ht="15.75" x14ac:dyDescent="0.25">
      <c r="A18" s="3"/>
    </row>
    <row r="19" spans="1:1" s="2" customFormat="1" ht="15.75" x14ac:dyDescent="0.25">
      <c r="A19" s="3"/>
    </row>
    <row r="20" spans="1:1" s="2" customFormat="1" ht="15.75" x14ac:dyDescent="0.25">
      <c r="A20" s="3"/>
    </row>
    <row r="21" spans="1:1" s="2" customFormat="1" ht="15.75" x14ac:dyDescent="0.25">
      <c r="A21" s="3"/>
    </row>
    <row r="22" spans="1:1" s="2" customFormat="1" ht="15.75" x14ac:dyDescent="0.25">
      <c r="A22" s="3"/>
    </row>
    <row r="23" spans="1:1" s="2" customFormat="1" ht="15.75" x14ac:dyDescent="0.25">
      <c r="A23" s="3"/>
    </row>
    <row r="24" spans="1:1" s="2" customFormat="1" ht="15.75" x14ac:dyDescent="0.25">
      <c r="A24" s="3"/>
    </row>
    <row r="25" spans="1:1" s="2" customFormat="1" ht="15.75" x14ac:dyDescent="0.25">
      <c r="A25" s="3"/>
    </row>
    <row r="26" spans="1:1" s="2" customFormat="1" ht="15.75" x14ac:dyDescent="0.25">
      <c r="A26" s="3"/>
    </row>
  </sheetData>
  <mergeCells count="4">
    <mergeCell ref="C1:D1"/>
    <mergeCell ref="A2:D2"/>
    <mergeCell ref="A3:D3"/>
    <mergeCell ref="A13:D13"/>
  </mergeCells>
  <pageMargins left="0.7" right="0.31" top="0.75" bottom="0.75"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workbookViewId="0">
      <selection activeCell="B17" sqref="B17"/>
    </sheetView>
  </sheetViews>
  <sheetFormatPr defaultRowHeight="15" x14ac:dyDescent="0.25"/>
  <cols>
    <col min="1" max="1" width="5.85546875" style="49" customWidth="1"/>
    <col min="2" max="2" width="53.140625" style="49" customWidth="1"/>
    <col min="3" max="3" width="13.28515625" style="49" customWidth="1"/>
    <col min="4" max="4" width="12.140625" style="49" customWidth="1"/>
    <col min="5" max="5" width="13.28515625" style="49" customWidth="1"/>
    <col min="6" max="8" width="12.140625" style="49" customWidth="1"/>
    <col min="9" max="9" width="9.140625" style="49"/>
    <col min="10" max="10" width="9.85546875" style="49" bestFit="1" customWidth="1"/>
    <col min="11" max="16384" width="9.140625" style="49"/>
  </cols>
  <sheetData>
    <row r="1" spans="1:8" s="27" customFormat="1" ht="17.45" customHeight="1" x14ac:dyDescent="0.25">
      <c r="A1" s="82" t="s">
        <v>72</v>
      </c>
      <c r="B1" s="82"/>
    </row>
    <row r="2" spans="1:8" s="27" customFormat="1" ht="15.75" x14ac:dyDescent="0.25">
      <c r="A2" s="83" t="s">
        <v>99</v>
      </c>
      <c r="B2" s="83"/>
      <c r="C2" s="83"/>
      <c r="D2" s="83"/>
      <c r="E2" s="83"/>
      <c r="F2" s="83"/>
      <c r="G2" s="83"/>
      <c r="H2" s="83"/>
    </row>
    <row r="3" spans="1:8" s="27" customFormat="1" ht="15.75" x14ac:dyDescent="0.25">
      <c r="A3" s="84" t="s">
        <v>77</v>
      </c>
      <c r="B3" s="84"/>
      <c r="C3" s="84"/>
      <c r="D3" s="84"/>
      <c r="E3" s="84"/>
      <c r="F3" s="84"/>
      <c r="G3" s="84"/>
      <c r="H3" s="84"/>
    </row>
    <row r="4" spans="1:8" s="27" customFormat="1" ht="15.75" x14ac:dyDescent="0.25">
      <c r="A4" s="29"/>
      <c r="G4" s="85" t="s">
        <v>2</v>
      </c>
      <c r="H4" s="85"/>
    </row>
    <row r="5" spans="1:8" s="27" customFormat="1" ht="34.15" customHeight="1" x14ac:dyDescent="0.25">
      <c r="A5" s="80" t="s">
        <v>17</v>
      </c>
      <c r="B5" s="80" t="s">
        <v>3</v>
      </c>
      <c r="C5" s="81" t="s">
        <v>100</v>
      </c>
      <c r="D5" s="81"/>
      <c r="E5" s="81" t="s">
        <v>101</v>
      </c>
      <c r="F5" s="81"/>
      <c r="G5" s="81" t="s">
        <v>18</v>
      </c>
      <c r="H5" s="81"/>
    </row>
    <row r="6" spans="1:8" s="27" customFormat="1" ht="31.5" x14ac:dyDescent="0.25">
      <c r="A6" s="80"/>
      <c r="B6" s="80"/>
      <c r="C6" s="30" t="s">
        <v>19</v>
      </c>
      <c r="D6" s="30" t="s">
        <v>20</v>
      </c>
      <c r="E6" s="30" t="s">
        <v>19</v>
      </c>
      <c r="F6" s="30" t="s">
        <v>20</v>
      </c>
      <c r="G6" s="30" t="s">
        <v>19</v>
      </c>
      <c r="H6" s="30" t="s">
        <v>20</v>
      </c>
    </row>
    <row r="7" spans="1:8" s="27" customFormat="1" ht="16.149999999999999" customHeight="1" x14ac:dyDescent="0.25">
      <c r="A7" s="31" t="s">
        <v>21</v>
      </c>
      <c r="B7" s="31" t="s">
        <v>22</v>
      </c>
      <c r="C7" s="31">
        <v>1</v>
      </c>
      <c r="D7" s="31">
        <v>2</v>
      </c>
      <c r="E7" s="31">
        <v>3</v>
      </c>
      <c r="F7" s="31">
        <v>4</v>
      </c>
      <c r="G7" s="31" t="s">
        <v>23</v>
      </c>
      <c r="H7" s="31" t="s">
        <v>24</v>
      </c>
    </row>
    <row r="8" spans="1:8" s="46" customFormat="1" ht="16.149999999999999" customHeight="1" x14ac:dyDescent="0.25">
      <c r="A8" s="32"/>
      <c r="B8" s="32" t="s">
        <v>25</v>
      </c>
      <c r="C8" s="33">
        <f>C9+C15+C25+C26+C27+C28</f>
        <v>11001424</v>
      </c>
      <c r="D8" s="33">
        <f>D9+D15+D25+D26+D27+D28</f>
        <v>10541424</v>
      </c>
      <c r="E8" s="33">
        <f>E9+E15+E25+E26+E27+E28</f>
        <v>6286055</v>
      </c>
      <c r="F8" s="33">
        <f>F9+F15+F25+F26+F27+F28</f>
        <v>5742155</v>
      </c>
      <c r="G8" s="57">
        <f>E8/C8</f>
        <v>0.5713855769943964</v>
      </c>
      <c r="H8" s="57">
        <f>F8/D8</f>
        <v>0.54472289512308769</v>
      </c>
    </row>
    <row r="9" spans="1:8" s="46" customFormat="1" ht="16.149999999999999" customHeight="1" x14ac:dyDescent="0.25">
      <c r="A9" s="32" t="s">
        <v>26</v>
      </c>
      <c r="B9" s="34" t="s">
        <v>27</v>
      </c>
      <c r="C9" s="33">
        <f t="shared" ref="C9:F9" si="0">SUM(C10:C14)</f>
        <v>129600</v>
      </c>
      <c r="D9" s="33">
        <f t="shared" si="0"/>
        <v>129600</v>
      </c>
      <c r="E9" s="33">
        <f t="shared" si="0"/>
        <v>73500</v>
      </c>
      <c r="F9" s="33">
        <f t="shared" si="0"/>
        <v>73500</v>
      </c>
      <c r="G9" s="57">
        <f t="shared" ref="G9:G29" si="1">E9/C9</f>
        <v>0.56712962962962965</v>
      </c>
      <c r="H9" s="57">
        <f t="shared" ref="H9:H29" si="2">F9/D9</f>
        <v>0.56712962962962965</v>
      </c>
    </row>
    <row r="10" spans="1:8" s="27" customFormat="1" ht="16.149999999999999" customHeight="1" x14ac:dyDescent="0.25">
      <c r="A10" s="25">
        <v>1</v>
      </c>
      <c r="B10" s="26" t="s">
        <v>28</v>
      </c>
      <c r="C10" s="24">
        <v>21100</v>
      </c>
      <c r="D10" s="24">
        <f>C10</f>
        <v>21100</v>
      </c>
      <c r="E10" s="24">
        <v>21500</v>
      </c>
      <c r="F10" s="24">
        <f>E10</f>
        <v>21500</v>
      </c>
      <c r="G10" s="58">
        <f t="shared" si="1"/>
        <v>1.018957345971564</v>
      </c>
      <c r="H10" s="58">
        <f t="shared" si="2"/>
        <v>1.018957345971564</v>
      </c>
    </row>
    <row r="11" spans="1:8" s="27" customFormat="1" ht="16.149999999999999" customHeight="1" x14ac:dyDescent="0.25">
      <c r="A11" s="25">
        <v>2</v>
      </c>
      <c r="B11" s="26" t="s">
        <v>29</v>
      </c>
      <c r="C11" s="24">
        <v>3500</v>
      </c>
      <c r="D11" s="24">
        <f t="shared" ref="D11:D13" si="3">C11</f>
        <v>3500</v>
      </c>
      <c r="E11" s="24">
        <v>4000</v>
      </c>
      <c r="F11" s="24">
        <f t="shared" ref="F11:F14" si="4">E11</f>
        <v>4000</v>
      </c>
      <c r="G11" s="58">
        <f t="shared" si="1"/>
        <v>1.1428571428571428</v>
      </c>
      <c r="H11" s="58">
        <f t="shared" si="2"/>
        <v>1.1428571428571428</v>
      </c>
    </row>
    <row r="12" spans="1:8" s="27" customFormat="1" ht="16.149999999999999" customHeight="1" x14ac:dyDescent="0.25">
      <c r="A12" s="25">
        <v>3</v>
      </c>
      <c r="B12" s="26" t="s">
        <v>30</v>
      </c>
      <c r="C12" s="24">
        <v>15000</v>
      </c>
      <c r="D12" s="24">
        <f t="shared" si="3"/>
        <v>15000</v>
      </c>
      <c r="E12" s="24">
        <v>15000</v>
      </c>
      <c r="F12" s="24">
        <f t="shared" si="4"/>
        <v>15000</v>
      </c>
      <c r="G12" s="58">
        <f t="shared" si="1"/>
        <v>1</v>
      </c>
      <c r="H12" s="58">
        <f t="shared" si="2"/>
        <v>1</v>
      </c>
    </row>
    <row r="13" spans="1:8" s="27" customFormat="1" ht="16.149999999999999" customHeight="1" x14ac:dyDescent="0.25">
      <c r="A13" s="25">
        <v>4</v>
      </c>
      <c r="B13" s="26" t="s">
        <v>31</v>
      </c>
      <c r="C13" s="24">
        <v>60000</v>
      </c>
      <c r="D13" s="24">
        <f t="shared" si="3"/>
        <v>60000</v>
      </c>
      <c r="E13" s="24"/>
      <c r="F13" s="24">
        <f t="shared" si="4"/>
        <v>0</v>
      </c>
      <c r="G13" s="58"/>
      <c r="H13" s="58"/>
    </row>
    <row r="14" spans="1:8" s="27" customFormat="1" ht="16.149999999999999" customHeight="1" x14ac:dyDescent="0.25">
      <c r="A14" s="25">
        <v>5</v>
      </c>
      <c r="B14" s="26" t="s">
        <v>32</v>
      </c>
      <c r="C14" s="24">
        <v>30000</v>
      </c>
      <c r="D14" s="24">
        <f>C14</f>
        <v>30000</v>
      </c>
      <c r="E14" s="24">
        <v>33000</v>
      </c>
      <c r="F14" s="24">
        <f t="shared" si="4"/>
        <v>33000</v>
      </c>
      <c r="G14" s="58">
        <f t="shared" si="1"/>
        <v>1.1000000000000001</v>
      </c>
      <c r="H14" s="58">
        <f t="shared" si="2"/>
        <v>1.1000000000000001</v>
      </c>
    </row>
    <row r="15" spans="1:8" s="46" customFormat="1" ht="16.149999999999999" customHeight="1" x14ac:dyDescent="0.25">
      <c r="A15" s="32" t="s">
        <v>33</v>
      </c>
      <c r="B15" s="34" t="s">
        <v>34</v>
      </c>
      <c r="C15" s="33">
        <f>C16+C21</f>
        <v>1036300</v>
      </c>
      <c r="D15" s="33">
        <f>D16+D21</f>
        <v>576300</v>
      </c>
      <c r="E15" s="33">
        <f>E16+E21</f>
        <v>891000</v>
      </c>
      <c r="F15" s="33">
        <f>F16+F21</f>
        <v>347100</v>
      </c>
      <c r="G15" s="57">
        <f t="shared" si="1"/>
        <v>0.8597896362057319</v>
      </c>
      <c r="H15" s="57">
        <f t="shared" si="2"/>
        <v>0.60229047371160849</v>
      </c>
    </row>
    <row r="16" spans="1:8" s="47" customFormat="1" ht="16.149999999999999" customHeight="1" x14ac:dyDescent="0.25">
      <c r="A16" s="35">
        <v>1</v>
      </c>
      <c r="B16" s="36" t="s">
        <v>35</v>
      </c>
      <c r="C16" s="37">
        <f>SUM(C17:C20)</f>
        <v>206300</v>
      </c>
      <c r="D16" s="37">
        <f>SUM(D17:D20)</f>
        <v>206300</v>
      </c>
      <c r="E16" s="37">
        <f>SUM(E17:E20)</f>
        <v>51000</v>
      </c>
      <c r="F16" s="37">
        <f t="shared" ref="F16" si="5">SUM(F17:F20)</f>
        <v>39100</v>
      </c>
      <c r="G16" s="59">
        <f t="shared" si="1"/>
        <v>0.24721279689772177</v>
      </c>
      <c r="H16" s="59">
        <f t="shared" si="2"/>
        <v>0.18952981095492002</v>
      </c>
    </row>
    <row r="17" spans="1:10" s="27" customFormat="1" ht="16.149999999999999" customHeight="1" x14ac:dyDescent="0.25">
      <c r="A17" s="25"/>
      <c r="B17" s="26" t="s">
        <v>36</v>
      </c>
      <c r="C17" s="24">
        <v>5300</v>
      </c>
      <c r="D17" s="24">
        <f>C17</f>
        <v>5300</v>
      </c>
      <c r="E17" s="24">
        <v>4000</v>
      </c>
      <c r="F17" s="24">
        <f>E17</f>
        <v>4000</v>
      </c>
      <c r="G17" s="58">
        <f t="shared" si="1"/>
        <v>0.75471698113207553</v>
      </c>
      <c r="H17" s="58">
        <f t="shared" si="2"/>
        <v>0.75471698113207553</v>
      </c>
    </row>
    <row r="18" spans="1:10" s="27" customFormat="1" ht="16.149999999999999" customHeight="1" x14ac:dyDescent="0.25">
      <c r="A18" s="25"/>
      <c r="B18" s="26" t="s">
        <v>37</v>
      </c>
      <c r="C18" s="24"/>
      <c r="D18" s="24"/>
      <c r="E18" s="24"/>
      <c r="F18" s="24"/>
      <c r="G18" s="58"/>
      <c r="H18" s="58"/>
    </row>
    <row r="19" spans="1:10" s="27" customFormat="1" ht="16.149999999999999" customHeight="1" x14ac:dyDescent="0.25">
      <c r="A19" s="25"/>
      <c r="B19" s="26" t="s">
        <v>38</v>
      </c>
      <c r="C19" s="24">
        <v>201000</v>
      </c>
      <c r="D19" s="24">
        <f t="shared" ref="D19" si="6">C19</f>
        <v>201000</v>
      </c>
      <c r="E19" s="24">
        <v>30000</v>
      </c>
      <c r="F19" s="24">
        <f t="shared" ref="F19" si="7">E19</f>
        <v>30000</v>
      </c>
      <c r="G19" s="58">
        <f t="shared" si="1"/>
        <v>0.14925373134328357</v>
      </c>
      <c r="H19" s="58">
        <f t="shared" si="2"/>
        <v>0.14925373134328357</v>
      </c>
    </row>
    <row r="20" spans="1:10" s="27" customFormat="1" ht="16.149999999999999" customHeight="1" x14ac:dyDescent="0.25">
      <c r="A20" s="25"/>
      <c r="B20" s="26" t="s">
        <v>74</v>
      </c>
      <c r="C20" s="24"/>
      <c r="D20" s="24"/>
      <c r="E20" s="24">
        <v>17000</v>
      </c>
      <c r="F20" s="24">
        <v>5100</v>
      </c>
      <c r="G20" s="58"/>
      <c r="H20" s="58"/>
    </row>
    <row r="21" spans="1:10" s="47" customFormat="1" ht="16.149999999999999" customHeight="1" x14ac:dyDescent="0.25">
      <c r="A21" s="35" t="s">
        <v>39</v>
      </c>
      <c r="B21" s="36" t="s">
        <v>40</v>
      </c>
      <c r="C21" s="37">
        <f>SUM(C22:C24)</f>
        <v>830000</v>
      </c>
      <c r="D21" s="37">
        <f>SUM(D22:D24)</f>
        <v>370000</v>
      </c>
      <c r="E21" s="37">
        <f>SUM(E22:E24)</f>
        <v>840000</v>
      </c>
      <c r="F21" s="37">
        <f>SUM(F22:F24)</f>
        <v>308000</v>
      </c>
      <c r="G21" s="59">
        <f t="shared" si="1"/>
        <v>1.0120481927710843</v>
      </c>
      <c r="H21" s="59">
        <f t="shared" si="2"/>
        <v>0.83243243243243248</v>
      </c>
    </row>
    <row r="22" spans="1:10" s="27" customFormat="1" ht="16.149999999999999" customHeight="1" x14ac:dyDescent="0.25">
      <c r="A22" s="25"/>
      <c r="B22" s="38" t="s">
        <v>65</v>
      </c>
      <c r="C22" s="24">
        <v>250000</v>
      </c>
      <c r="D22" s="24">
        <v>80000</v>
      </c>
      <c r="E22" s="24">
        <v>440000</v>
      </c>
      <c r="F22" s="24">
        <v>108000</v>
      </c>
      <c r="G22" s="58">
        <f t="shared" si="1"/>
        <v>1.76</v>
      </c>
      <c r="H22" s="58">
        <f t="shared" si="2"/>
        <v>1.35</v>
      </c>
      <c r="J22" s="48"/>
    </row>
    <row r="23" spans="1:10" s="27" customFormat="1" ht="16.149999999999999" customHeight="1" x14ac:dyDescent="0.25">
      <c r="A23" s="25"/>
      <c r="B23" s="38" t="s">
        <v>67</v>
      </c>
      <c r="C23" s="24"/>
      <c r="D23" s="24"/>
      <c r="E23" s="24"/>
      <c r="F23" s="24"/>
      <c r="G23" s="58"/>
      <c r="H23" s="58"/>
    </row>
    <row r="24" spans="1:10" s="27" customFormat="1" ht="16.149999999999999" customHeight="1" x14ac:dyDescent="0.25">
      <c r="A24" s="25"/>
      <c r="B24" s="38" t="s">
        <v>66</v>
      </c>
      <c r="C24" s="24">
        <f>D24*2</f>
        <v>580000</v>
      </c>
      <c r="D24" s="24">
        <v>290000</v>
      </c>
      <c r="E24" s="24">
        <v>400000</v>
      </c>
      <c r="F24" s="24">
        <f>E24*0.5</f>
        <v>200000</v>
      </c>
      <c r="G24" s="58">
        <f t="shared" si="1"/>
        <v>0.68965517241379315</v>
      </c>
      <c r="H24" s="58">
        <f t="shared" si="2"/>
        <v>0.68965517241379315</v>
      </c>
    </row>
    <row r="25" spans="1:10" s="46" customFormat="1" ht="16.149999999999999" customHeight="1" x14ac:dyDescent="0.25">
      <c r="A25" s="32" t="s">
        <v>42</v>
      </c>
      <c r="B25" s="34" t="s">
        <v>43</v>
      </c>
      <c r="C25" s="33"/>
      <c r="D25" s="33"/>
      <c r="E25" s="33"/>
      <c r="F25" s="33"/>
      <c r="G25" s="57"/>
      <c r="H25" s="57"/>
    </row>
    <row r="26" spans="1:10" s="46" customFormat="1" ht="16.149999999999999" customHeight="1" x14ac:dyDescent="0.25">
      <c r="A26" s="32" t="s">
        <v>44</v>
      </c>
      <c r="B26" s="34" t="s">
        <v>45</v>
      </c>
      <c r="C26" s="33">
        <v>34289</v>
      </c>
      <c r="D26" s="33">
        <f>C26</f>
        <v>34289</v>
      </c>
      <c r="E26" s="33"/>
      <c r="F26" s="33"/>
      <c r="G26" s="57"/>
      <c r="H26" s="57"/>
    </row>
    <row r="27" spans="1:10" s="46" customFormat="1" ht="16.149999999999999" customHeight="1" x14ac:dyDescent="0.25">
      <c r="A27" s="32" t="s">
        <v>46</v>
      </c>
      <c r="B27" s="34" t="s">
        <v>47</v>
      </c>
      <c r="C27" s="33"/>
      <c r="D27" s="33"/>
      <c r="E27" s="33"/>
      <c r="F27" s="33"/>
      <c r="G27" s="57"/>
      <c r="H27" s="57"/>
    </row>
    <row r="28" spans="1:10" s="46" customFormat="1" ht="16.149999999999999" customHeight="1" x14ac:dyDescent="0.25">
      <c r="A28" s="32" t="s">
        <v>48</v>
      </c>
      <c r="B28" s="34" t="s">
        <v>49</v>
      </c>
      <c r="C28" s="33">
        <f t="shared" ref="C28" si="8">SUM(C29:C30)</f>
        <v>9801235</v>
      </c>
      <c r="D28" s="33">
        <f>SUM(D29:D30)</f>
        <v>9801235</v>
      </c>
      <c r="E28" s="33">
        <f t="shared" ref="E28" si="9">SUM(E29:E30)</f>
        <v>5321555</v>
      </c>
      <c r="F28" s="33">
        <f>SUM(F29:F30)</f>
        <v>5321555</v>
      </c>
      <c r="G28" s="57">
        <f t="shared" si="1"/>
        <v>0.54294739387434343</v>
      </c>
      <c r="H28" s="57">
        <f t="shared" si="2"/>
        <v>0.54294739387434343</v>
      </c>
    </row>
    <row r="29" spans="1:10" s="27" customFormat="1" ht="16.149999999999999" customHeight="1" x14ac:dyDescent="0.25">
      <c r="A29" s="25"/>
      <c r="B29" s="26" t="s">
        <v>50</v>
      </c>
      <c r="C29" s="24">
        <v>4904150</v>
      </c>
      <c r="D29" s="24">
        <f>C29</f>
        <v>4904150</v>
      </c>
      <c r="E29" s="24">
        <v>5321555</v>
      </c>
      <c r="F29" s="24">
        <f>E29</f>
        <v>5321555</v>
      </c>
      <c r="G29" s="58">
        <f t="shared" si="1"/>
        <v>1.0851126087089507</v>
      </c>
      <c r="H29" s="58">
        <f t="shared" si="2"/>
        <v>1.0851126087089507</v>
      </c>
    </row>
    <row r="30" spans="1:10" s="27" customFormat="1" ht="16.149999999999999" customHeight="1" x14ac:dyDescent="0.25">
      <c r="A30" s="28"/>
      <c r="B30" s="41" t="s">
        <v>51</v>
      </c>
      <c r="C30" s="39">
        <v>4897085</v>
      </c>
      <c r="D30" s="39">
        <f>C30</f>
        <v>4897085</v>
      </c>
      <c r="E30" s="39"/>
      <c r="F30" s="39"/>
      <c r="G30" s="60"/>
      <c r="H30" s="60"/>
    </row>
    <row r="31" spans="1:10" s="27" customFormat="1" ht="15.75" x14ac:dyDescent="0.25"/>
    <row r="32" spans="1:10" s="27" customFormat="1" ht="15.75" x14ac:dyDescent="0.25"/>
    <row r="33" s="27" customFormat="1" ht="15.75" x14ac:dyDescent="0.25"/>
    <row r="34" s="27" customFormat="1" ht="15.75" x14ac:dyDescent="0.25"/>
    <row r="35" s="27" customFormat="1" ht="15.75" x14ac:dyDescent="0.25"/>
    <row r="36" s="27" customFormat="1" ht="15.75" x14ac:dyDescent="0.25"/>
    <row r="37" s="27" customFormat="1" ht="15.75" x14ac:dyDescent="0.25"/>
    <row r="38" s="27" customFormat="1" ht="15.75" x14ac:dyDescent="0.25"/>
    <row r="39" s="27" customFormat="1" ht="15.75" x14ac:dyDescent="0.25"/>
    <row r="40" s="27" customFormat="1" ht="15.75" x14ac:dyDescent="0.25"/>
    <row r="41" s="27" customFormat="1" ht="15.75" x14ac:dyDescent="0.25"/>
    <row r="42" s="27" customFormat="1" ht="15.75" x14ac:dyDescent="0.25"/>
    <row r="43" s="27" customFormat="1" ht="15.75" x14ac:dyDescent="0.25"/>
    <row r="44" s="27" customFormat="1" ht="15.75" x14ac:dyDescent="0.25"/>
    <row r="45" s="27" customFormat="1" ht="15.75" x14ac:dyDescent="0.25"/>
    <row r="46" s="27" customFormat="1" ht="15.75" x14ac:dyDescent="0.25"/>
    <row r="47" s="27" customFormat="1" ht="15.75" x14ac:dyDescent="0.25"/>
    <row r="48" s="27" customFormat="1" ht="15.75" x14ac:dyDescent="0.25"/>
    <row r="49" s="27" customFormat="1" ht="15.75" x14ac:dyDescent="0.25"/>
    <row r="50" s="27" customFormat="1" ht="15.75" x14ac:dyDescent="0.25"/>
  </sheetData>
  <mergeCells count="9">
    <mergeCell ref="A5:A6"/>
    <mergeCell ref="B5:B6"/>
    <mergeCell ref="E5:F5"/>
    <mergeCell ref="A1:B1"/>
    <mergeCell ref="A2:H2"/>
    <mergeCell ref="A3:H3"/>
    <mergeCell ref="C5:D5"/>
    <mergeCell ref="G4:H4"/>
    <mergeCell ref="G5:H5"/>
  </mergeCells>
  <pageMargins left="0.7" right="0.28000000000000003" top="0.32" bottom="0.32"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workbookViewId="0">
      <selection activeCell="B28" sqref="B28"/>
    </sheetView>
  </sheetViews>
  <sheetFormatPr defaultRowHeight="15" x14ac:dyDescent="0.25"/>
  <cols>
    <col min="1" max="1" width="4.5703125" style="49" customWidth="1"/>
    <col min="2" max="2" width="34.7109375" style="49" customWidth="1"/>
    <col min="3" max="3" width="13.7109375" style="49" customWidth="1"/>
    <col min="4" max="4" width="12.140625" style="49" customWidth="1"/>
    <col min="5" max="5" width="12.42578125" style="49" customWidth="1"/>
    <col min="6" max="6" width="11.5703125" style="49" customWidth="1"/>
    <col min="7" max="7" width="10.140625" style="49" customWidth="1"/>
    <col min="8" max="8" width="11.42578125" style="49" customWidth="1"/>
    <col min="9" max="10" width="10.140625" style="49" customWidth="1"/>
    <col min="11" max="11" width="10.85546875" style="49" customWidth="1"/>
    <col min="12" max="13" width="9.140625" style="49"/>
    <col min="14" max="14" width="12.28515625" style="49" bestFit="1" customWidth="1"/>
    <col min="15" max="16384" width="9.140625" style="49"/>
  </cols>
  <sheetData>
    <row r="1" spans="1:14" s="27" customFormat="1" ht="25.9" customHeight="1" x14ac:dyDescent="0.25">
      <c r="A1" s="82" t="s">
        <v>72</v>
      </c>
      <c r="B1" s="82"/>
      <c r="I1" s="86"/>
      <c r="J1" s="86"/>
      <c r="K1" s="86"/>
    </row>
    <row r="2" spans="1:14" s="27" customFormat="1" ht="15.75" x14ac:dyDescent="0.25">
      <c r="A2" s="83" t="s">
        <v>103</v>
      </c>
      <c r="B2" s="83"/>
      <c r="C2" s="83"/>
      <c r="D2" s="83"/>
      <c r="E2" s="83"/>
      <c r="F2" s="83"/>
      <c r="G2" s="83"/>
      <c r="H2" s="83"/>
      <c r="I2" s="83"/>
      <c r="J2" s="83"/>
      <c r="K2" s="83"/>
    </row>
    <row r="3" spans="1:14" s="27" customFormat="1" ht="15.75" x14ac:dyDescent="0.25">
      <c r="A3" s="84" t="s">
        <v>77</v>
      </c>
      <c r="B3" s="84"/>
      <c r="C3" s="84"/>
      <c r="D3" s="84"/>
      <c r="E3" s="84"/>
      <c r="F3" s="84"/>
      <c r="G3" s="84"/>
      <c r="H3" s="84"/>
      <c r="I3" s="84"/>
      <c r="J3" s="84"/>
      <c r="K3" s="84"/>
    </row>
    <row r="4" spans="1:14" s="27" customFormat="1" ht="15.75" x14ac:dyDescent="0.25">
      <c r="A4" s="29"/>
      <c r="J4" s="87" t="s">
        <v>2</v>
      </c>
      <c r="K4" s="87"/>
    </row>
    <row r="5" spans="1:14" s="27" customFormat="1" ht="26.45" customHeight="1" x14ac:dyDescent="0.25">
      <c r="A5" s="81" t="s">
        <v>17</v>
      </c>
      <c r="B5" s="81" t="s">
        <v>3</v>
      </c>
      <c r="C5" s="81" t="s">
        <v>102</v>
      </c>
      <c r="D5" s="81"/>
      <c r="E5" s="81"/>
      <c r="F5" s="81" t="s">
        <v>101</v>
      </c>
      <c r="G5" s="81"/>
      <c r="H5" s="81"/>
      <c r="I5" s="81" t="s">
        <v>18</v>
      </c>
      <c r="J5" s="81"/>
      <c r="K5" s="81"/>
    </row>
    <row r="6" spans="1:14" s="27" customFormat="1" ht="62.45" customHeight="1" x14ac:dyDescent="0.25">
      <c r="A6" s="81"/>
      <c r="B6" s="81"/>
      <c r="C6" s="72" t="s">
        <v>52</v>
      </c>
      <c r="D6" s="72" t="s">
        <v>78</v>
      </c>
      <c r="E6" s="72" t="s">
        <v>79</v>
      </c>
      <c r="F6" s="72" t="s">
        <v>52</v>
      </c>
      <c r="G6" s="72" t="s">
        <v>78</v>
      </c>
      <c r="H6" s="72" t="s">
        <v>79</v>
      </c>
      <c r="I6" s="72" t="s">
        <v>52</v>
      </c>
      <c r="J6" s="72" t="s">
        <v>78</v>
      </c>
      <c r="K6" s="72" t="s">
        <v>79</v>
      </c>
    </row>
    <row r="7" spans="1:14" s="63" customFormat="1" ht="20.45" customHeight="1" x14ac:dyDescent="0.25">
      <c r="A7" s="54" t="s">
        <v>21</v>
      </c>
      <c r="B7" s="54" t="s">
        <v>22</v>
      </c>
      <c r="C7" s="54">
        <v>1</v>
      </c>
      <c r="D7" s="54">
        <v>2</v>
      </c>
      <c r="E7" s="54">
        <v>3</v>
      </c>
      <c r="F7" s="54">
        <v>4</v>
      </c>
      <c r="G7" s="54">
        <v>5</v>
      </c>
      <c r="H7" s="54">
        <v>6</v>
      </c>
      <c r="I7" s="54" t="s">
        <v>80</v>
      </c>
      <c r="J7" s="54" t="s">
        <v>81</v>
      </c>
      <c r="K7" s="54" t="s">
        <v>82</v>
      </c>
    </row>
    <row r="8" spans="1:14" s="46" customFormat="1" ht="20.45" customHeight="1" x14ac:dyDescent="0.25">
      <c r="A8" s="64"/>
      <c r="B8" s="64" t="s">
        <v>83</v>
      </c>
      <c r="C8" s="55">
        <f>SUM(D8:E8)</f>
        <v>9760420</v>
      </c>
      <c r="D8" s="55">
        <f>SUM(D9:D24)</f>
        <v>4113860</v>
      </c>
      <c r="E8" s="55">
        <f>SUM(E9:E24)</f>
        <v>5646560</v>
      </c>
      <c r="F8" s="55">
        <f>SUM(F9:F24)</f>
        <v>5742155</v>
      </c>
      <c r="G8" s="55">
        <f>SUM(G9:G24)</f>
        <v>200000</v>
      </c>
      <c r="H8" s="55">
        <f>SUM(H9:H24)</f>
        <v>5542155</v>
      </c>
      <c r="I8" s="65">
        <f>F8/C8</f>
        <v>0.58831023664965232</v>
      </c>
      <c r="J8" s="65">
        <f>G8/D8</f>
        <v>4.8616141531311226E-2</v>
      </c>
      <c r="K8" s="65">
        <f>H8/E8</f>
        <v>0.98150998129834799</v>
      </c>
      <c r="N8" s="66">
        <v>5742155</v>
      </c>
    </row>
    <row r="9" spans="1:14" s="27" customFormat="1" ht="20.45" customHeight="1" x14ac:dyDescent="0.25">
      <c r="A9" s="50"/>
      <c r="B9" s="62" t="s">
        <v>84</v>
      </c>
      <c r="C9" s="51"/>
      <c r="D9" s="51"/>
      <c r="E9" s="51"/>
      <c r="F9" s="51"/>
      <c r="G9" s="51"/>
      <c r="H9" s="51"/>
      <c r="I9" s="67"/>
      <c r="J9" s="67"/>
      <c r="K9" s="67"/>
      <c r="N9" s="48">
        <f>N8-F8</f>
        <v>0</v>
      </c>
    </row>
    <row r="10" spans="1:14" s="27" customFormat="1" ht="20.45" customHeight="1" x14ac:dyDescent="0.25">
      <c r="A10" s="50">
        <v>1</v>
      </c>
      <c r="B10" s="62" t="s">
        <v>85</v>
      </c>
      <c r="C10" s="51">
        <f>SUM(D10:E10)</f>
        <v>236320</v>
      </c>
      <c r="D10" s="51">
        <f>100000+114670</f>
        <v>214670</v>
      </c>
      <c r="E10" s="51">
        <v>21650</v>
      </c>
      <c r="F10" s="51">
        <f>SUM(G10:H10)</f>
        <v>15000</v>
      </c>
      <c r="G10" s="51"/>
      <c r="H10" s="51">
        <v>15000</v>
      </c>
      <c r="I10" s="68">
        <f t="shared" ref="I10:I22" si="0">F10/C10</f>
        <v>6.3473256601218692E-2</v>
      </c>
      <c r="J10" s="68">
        <f t="shared" ref="J10" si="1">G10/D10</f>
        <v>0</v>
      </c>
      <c r="K10" s="68">
        <f t="shared" ref="K10" si="2">H10/E10</f>
        <v>0.69284064665127021</v>
      </c>
    </row>
    <row r="11" spans="1:14" s="27" customFormat="1" ht="25.5" customHeight="1" x14ac:dyDescent="0.25">
      <c r="A11" s="50">
        <v>2</v>
      </c>
      <c r="B11" s="62" t="s">
        <v>86</v>
      </c>
      <c r="C11" s="51">
        <f t="shared" ref="C11:C16" si="3">SUM(D11:E11)</f>
        <v>0</v>
      </c>
      <c r="D11" s="51"/>
      <c r="E11" s="51"/>
      <c r="F11" s="51">
        <f t="shared" ref="F11:F24" si="4">SUM(G11:H11)</f>
        <v>0</v>
      </c>
      <c r="G11" s="51"/>
      <c r="H11" s="51"/>
      <c r="I11" s="68"/>
      <c r="J11" s="68"/>
      <c r="K11" s="68"/>
    </row>
    <row r="12" spans="1:14" s="27" customFormat="1" ht="20.45" customHeight="1" x14ac:dyDescent="0.25">
      <c r="A12" s="50">
        <v>3</v>
      </c>
      <c r="B12" s="62" t="s">
        <v>87</v>
      </c>
      <c r="C12" s="51">
        <f t="shared" si="3"/>
        <v>7450</v>
      </c>
      <c r="D12" s="51"/>
      <c r="E12" s="51">
        <v>7450</v>
      </c>
      <c r="F12" s="51">
        <f t="shared" si="4"/>
        <v>10000</v>
      </c>
      <c r="G12" s="51"/>
      <c r="H12" s="51">
        <v>10000</v>
      </c>
      <c r="I12" s="68">
        <f t="shared" si="0"/>
        <v>1.3422818791946309</v>
      </c>
      <c r="J12" s="68"/>
      <c r="K12" s="68">
        <f t="shared" ref="K12:K22" si="5">H12/E12</f>
        <v>1.3422818791946309</v>
      </c>
    </row>
    <row r="13" spans="1:14" s="27" customFormat="1" ht="20.45" customHeight="1" x14ac:dyDescent="0.25">
      <c r="A13" s="50">
        <v>4</v>
      </c>
      <c r="B13" s="62" t="s">
        <v>88</v>
      </c>
      <c r="C13" s="51">
        <f t="shared" si="3"/>
        <v>73000</v>
      </c>
      <c r="D13" s="51"/>
      <c r="E13" s="51">
        <v>73000</v>
      </c>
      <c r="F13" s="51">
        <f t="shared" si="4"/>
        <v>273000</v>
      </c>
      <c r="G13" s="51">
        <v>200000</v>
      </c>
      <c r="H13" s="51">
        <v>73000</v>
      </c>
      <c r="I13" s="68">
        <f t="shared" si="0"/>
        <v>3.7397260273972601</v>
      </c>
      <c r="J13" s="68"/>
      <c r="K13" s="68">
        <f t="shared" si="5"/>
        <v>1</v>
      </c>
    </row>
    <row r="14" spans="1:14" s="27" customFormat="1" ht="20.45" customHeight="1" x14ac:dyDescent="0.25">
      <c r="A14" s="50">
        <v>5</v>
      </c>
      <c r="B14" s="73" t="s">
        <v>104</v>
      </c>
      <c r="C14" s="51">
        <f t="shared" si="3"/>
        <v>209704</v>
      </c>
      <c r="D14" s="51"/>
      <c r="E14" s="51">
        <v>209704</v>
      </c>
      <c r="F14" s="51">
        <f t="shared" si="4"/>
        <v>168300</v>
      </c>
      <c r="G14" s="51"/>
      <c r="H14" s="51">
        <v>168300</v>
      </c>
      <c r="I14" s="68">
        <f t="shared" si="0"/>
        <v>0.80255979857322701</v>
      </c>
      <c r="J14" s="68"/>
      <c r="K14" s="68">
        <f t="shared" si="5"/>
        <v>0.80255979857322701</v>
      </c>
    </row>
    <row r="15" spans="1:14" s="27" customFormat="1" ht="20.45" customHeight="1" x14ac:dyDescent="0.25">
      <c r="A15" s="50">
        <v>6</v>
      </c>
      <c r="B15" s="73" t="s">
        <v>105</v>
      </c>
      <c r="C15" s="51">
        <f t="shared" si="3"/>
        <v>27000</v>
      </c>
      <c r="D15" s="51"/>
      <c r="E15" s="51">
        <v>27000</v>
      </c>
      <c r="F15" s="51">
        <f t="shared" si="4"/>
        <v>27000</v>
      </c>
      <c r="G15" s="51"/>
      <c r="H15" s="51">
        <v>27000</v>
      </c>
      <c r="I15" s="68">
        <f t="shared" si="0"/>
        <v>1</v>
      </c>
      <c r="J15" s="68"/>
      <c r="K15" s="68">
        <f t="shared" si="5"/>
        <v>1</v>
      </c>
    </row>
    <row r="16" spans="1:14" s="27" customFormat="1" ht="20.45" customHeight="1" x14ac:dyDescent="0.25">
      <c r="A16" s="50">
        <v>7</v>
      </c>
      <c r="B16" s="62" t="s">
        <v>89</v>
      </c>
      <c r="C16" s="51">
        <f t="shared" si="3"/>
        <v>0</v>
      </c>
      <c r="D16" s="51"/>
      <c r="E16" s="51"/>
      <c r="F16" s="51">
        <f t="shared" si="4"/>
        <v>0</v>
      </c>
      <c r="G16" s="51"/>
      <c r="H16" s="51"/>
      <c r="I16" s="68"/>
      <c r="J16" s="68"/>
      <c r="K16" s="68"/>
    </row>
    <row r="17" spans="1:11" s="27" customFormat="1" ht="20.45" customHeight="1" x14ac:dyDescent="0.25">
      <c r="A17" s="50">
        <v>8</v>
      </c>
      <c r="B17" s="62" t="s">
        <v>90</v>
      </c>
      <c r="C17" s="51">
        <f t="shared" ref="C17:C23" si="6">SUM(D17:E17)</f>
        <v>40000</v>
      </c>
      <c r="D17" s="51"/>
      <c r="E17" s="51">
        <v>40000</v>
      </c>
      <c r="F17" s="51">
        <f t="shared" si="4"/>
        <v>40000</v>
      </c>
      <c r="G17" s="51"/>
      <c r="H17" s="51">
        <v>40000</v>
      </c>
      <c r="I17" s="68">
        <f t="shared" si="0"/>
        <v>1</v>
      </c>
      <c r="J17" s="68"/>
      <c r="K17" s="68">
        <f t="shared" si="5"/>
        <v>1</v>
      </c>
    </row>
    <row r="18" spans="1:11" s="27" customFormat="1" ht="20.45" customHeight="1" x14ac:dyDescent="0.25">
      <c r="A18" s="50">
        <v>9</v>
      </c>
      <c r="B18" s="62" t="s">
        <v>91</v>
      </c>
      <c r="C18" s="51">
        <f t="shared" si="6"/>
        <v>15000</v>
      </c>
      <c r="D18" s="51"/>
      <c r="E18" s="51">
        <v>15000</v>
      </c>
      <c r="F18" s="51">
        <f t="shared" si="4"/>
        <v>25000</v>
      </c>
      <c r="G18" s="51"/>
      <c r="H18" s="51">
        <v>25000</v>
      </c>
      <c r="I18" s="68">
        <f t="shared" si="0"/>
        <v>1.6666666666666667</v>
      </c>
      <c r="J18" s="68"/>
      <c r="K18" s="68">
        <f t="shared" si="5"/>
        <v>1.6666666666666667</v>
      </c>
    </row>
    <row r="19" spans="1:11" s="27" customFormat="1" ht="20.45" customHeight="1" x14ac:dyDescent="0.25">
      <c r="A19" s="50">
        <v>10</v>
      </c>
      <c r="B19" s="62" t="s">
        <v>92</v>
      </c>
      <c r="C19" s="51">
        <f t="shared" si="6"/>
        <v>4384190</v>
      </c>
      <c r="D19" s="51">
        <f>106685+2006000+18839+20574+1161900+4293+29816+421527+129556</f>
        <v>3899190</v>
      </c>
      <c r="E19" s="51">
        <v>485000</v>
      </c>
      <c r="F19" s="51">
        <f t="shared" si="4"/>
        <v>417000</v>
      </c>
      <c r="G19" s="51"/>
      <c r="H19" s="51">
        <v>417000</v>
      </c>
      <c r="I19" s="68">
        <f t="shared" si="0"/>
        <v>9.5114490932190432E-2</v>
      </c>
      <c r="J19" s="68">
        <f t="shared" ref="J19" si="7">G19/D19</f>
        <v>0</v>
      </c>
      <c r="K19" s="68">
        <f t="shared" si="5"/>
        <v>0.85979381443298974</v>
      </c>
    </row>
    <row r="20" spans="1:11" s="27" customFormat="1" ht="31.15" customHeight="1" x14ac:dyDescent="0.25">
      <c r="A20" s="50">
        <v>11</v>
      </c>
      <c r="B20" s="62" t="s">
        <v>93</v>
      </c>
      <c r="C20" s="52">
        <f t="shared" si="6"/>
        <v>4252478</v>
      </c>
      <c r="D20" s="52"/>
      <c r="E20" s="52">
        <f>9760420-1394082-D8</f>
        <v>4252478</v>
      </c>
      <c r="F20" s="52">
        <f t="shared" si="4"/>
        <v>4229730</v>
      </c>
      <c r="G20" s="52"/>
      <c r="H20" s="52">
        <f>4229740-10</f>
        <v>4229730</v>
      </c>
      <c r="I20" s="68">
        <f t="shared" si="0"/>
        <v>0.99465064839841622</v>
      </c>
      <c r="J20" s="68"/>
      <c r="K20" s="68">
        <f t="shared" si="5"/>
        <v>0.99465064839841622</v>
      </c>
    </row>
    <row r="21" spans="1:11" s="27" customFormat="1" ht="20.45" customHeight="1" x14ac:dyDescent="0.25">
      <c r="A21" s="50">
        <v>12</v>
      </c>
      <c r="B21" s="62" t="s">
        <v>94</v>
      </c>
      <c r="C21" s="51">
        <f t="shared" si="6"/>
        <v>465278</v>
      </c>
      <c r="D21" s="51"/>
      <c r="E21" s="51">
        <v>465278</v>
      </c>
      <c r="F21" s="51">
        <f t="shared" si="4"/>
        <v>305870</v>
      </c>
      <c r="G21" s="51"/>
      <c r="H21" s="51">
        <v>305870</v>
      </c>
      <c r="I21" s="68">
        <f t="shared" si="0"/>
        <v>0.65739192482773745</v>
      </c>
      <c r="J21" s="68"/>
      <c r="K21" s="68">
        <f t="shared" si="5"/>
        <v>0.65739192482773745</v>
      </c>
    </row>
    <row r="22" spans="1:11" s="27" customFormat="1" ht="20.45" customHeight="1" x14ac:dyDescent="0.25">
      <c r="A22" s="50">
        <v>13</v>
      </c>
      <c r="B22" s="62" t="s">
        <v>95</v>
      </c>
      <c r="C22" s="51">
        <f t="shared" si="6"/>
        <v>50000</v>
      </c>
      <c r="D22" s="51"/>
      <c r="E22" s="51">
        <v>50000</v>
      </c>
      <c r="F22" s="51">
        <f t="shared" si="4"/>
        <v>52000</v>
      </c>
      <c r="G22" s="51"/>
      <c r="H22" s="51">
        <v>52000</v>
      </c>
      <c r="I22" s="68">
        <f t="shared" si="0"/>
        <v>1.04</v>
      </c>
      <c r="J22" s="68"/>
      <c r="K22" s="68">
        <f t="shared" si="5"/>
        <v>1.04</v>
      </c>
    </row>
    <row r="23" spans="1:11" s="27" customFormat="1" ht="20.45" customHeight="1" x14ac:dyDescent="0.25">
      <c r="A23" s="50">
        <v>14</v>
      </c>
      <c r="B23" s="62" t="s">
        <v>96</v>
      </c>
      <c r="C23" s="51">
        <f t="shared" si="6"/>
        <v>0</v>
      </c>
      <c r="D23" s="51"/>
      <c r="E23" s="51"/>
      <c r="F23" s="51">
        <f t="shared" si="4"/>
        <v>109255</v>
      </c>
      <c r="G23" s="51"/>
      <c r="H23" s="51">
        <v>109255</v>
      </c>
      <c r="I23" s="68"/>
      <c r="J23" s="68"/>
      <c r="K23" s="68"/>
    </row>
    <row r="24" spans="1:11" s="27" customFormat="1" ht="21" customHeight="1" x14ac:dyDescent="0.25">
      <c r="A24" s="75">
        <v>15</v>
      </c>
      <c r="B24" s="69" t="s">
        <v>97</v>
      </c>
      <c r="C24" s="56"/>
      <c r="D24" s="56"/>
      <c r="E24" s="56"/>
      <c r="F24" s="53">
        <f t="shared" si="4"/>
        <v>70000</v>
      </c>
      <c r="G24" s="56"/>
      <c r="H24" s="70">
        <v>70000</v>
      </c>
      <c r="I24" s="74"/>
      <c r="J24" s="74"/>
      <c r="K24" s="74"/>
    </row>
    <row r="25" spans="1:11" s="27" customFormat="1" ht="15.75" x14ac:dyDescent="0.25">
      <c r="A25" s="71"/>
    </row>
    <row r="26" spans="1:11" s="27" customFormat="1" ht="15.75" x14ac:dyDescent="0.25"/>
    <row r="27" spans="1:11" s="27" customFormat="1" ht="15.75" x14ac:dyDescent="0.25"/>
  </sheetData>
  <mergeCells count="10">
    <mergeCell ref="A5:A6"/>
    <mergeCell ref="B5:B6"/>
    <mergeCell ref="C5:E5"/>
    <mergeCell ref="F5:H5"/>
    <mergeCell ref="I5:K5"/>
    <mergeCell ref="A1:B1"/>
    <mergeCell ref="I1:K1"/>
    <mergeCell ref="A2:K2"/>
    <mergeCell ref="A3:K3"/>
    <mergeCell ref="J4:K4"/>
  </mergeCells>
  <pageMargins left="0.23622047244094491" right="0.23622047244094491" top="0.35433070866141736" bottom="0.35433070866141736" header="0.31496062992125984" footer="0.31496062992125984"/>
  <pageSetup paperSize="9"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workbookViewId="0">
      <selection activeCell="J14" sqref="J14"/>
    </sheetView>
  </sheetViews>
  <sheetFormatPr defaultRowHeight="15" x14ac:dyDescent="0.25"/>
  <cols>
    <col min="1" max="1" width="45.5703125" customWidth="1"/>
    <col min="2" max="7" width="13" customWidth="1"/>
  </cols>
  <sheetData>
    <row r="1" spans="1:7" s="2" customFormat="1" ht="19.899999999999999" customHeight="1" x14ac:dyDescent="0.25">
      <c r="A1" s="7" t="s">
        <v>72</v>
      </c>
      <c r="B1" s="1"/>
      <c r="E1" s="88" t="s">
        <v>75</v>
      </c>
      <c r="F1" s="88"/>
      <c r="G1" s="88"/>
    </row>
    <row r="2" spans="1:7" s="2" customFormat="1" ht="15.75" x14ac:dyDescent="0.25">
      <c r="A2" s="77" t="s">
        <v>108</v>
      </c>
      <c r="B2" s="77"/>
      <c r="C2" s="77"/>
      <c r="D2" s="77"/>
      <c r="E2" s="77"/>
      <c r="F2" s="77"/>
      <c r="G2" s="77"/>
    </row>
    <row r="3" spans="1:7" s="2" customFormat="1" ht="15.75" x14ac:dyDescent="0.25">
      <c r="A3" s="78" t="s">
        <v>1</v>
      </c>
      <c r="B3" s="78"/>
      <c r="C3" s="78"/>
      <c r="D3" s="78"/>
      <c r="E3" s="78"/>
      <c r="F3" s="78"/>
      <c r="G3" s="78"/>
    </row>
    <row r="4" spans="1:7" s="2" customFormat="1" ht="15.75" x14ac:dyDescent="0.25">
      <c r="A4" s="4"/>
      <c r="C4" s="90"/>
      <c r="D4" s="90"/>
      <c r="F4" s="90" t="s">
        <v>76</v>
      </c>
      <c r="G4" s="90"/>
    </row>
    <row r="5" spans="1:7" s="13" customFormat="1" ht="33.75" customHeight="1" x14ac:dyDescent="0.25">
      <c r="A5" s="89" t="s">
        <v>3</v>
      </c>
      <c r="B5" s="89" t="s">
        <v>106</v>
      </c>
      <c r="C5" s="89"/>
      <c r="D5" s="89"/>
      <c r="E5" s="89" t="s">
        <v>107</v>
      </c>
      <c r="F5" s="89"/>
      <c r="G5" s="89"/>
    </row>
    <row r="6" spans="1:7" s="13" customFormat="1" ht="31.5" x14ac:dyDescent="0.25">
      <c r="A6" s="89"/>
      <c r="B6" s="40" t="s">
        <v>53</v>
      </c>
      <c r="C6" s="40" t="s">
        <v>54</v>
      </c>
      <c r="D6" s="40" t="s">
        <v>55</v>
      </c>
      <c r="E6" s="40" t="s">
        <v>53</v>
      </c>
      <c r="F6" s="40" t="s">
        <v>54</v>
      </c>
      <c r="G6" s="40" t="s">
        <v>55</v>
      </c>
    </row>
    <row r="7" spans="1:7" s="14" customFormat="1" ht="15.75" x14ac:dyDescent="0.25">
      <c r="A7" s="42" t="s">
        <v>52</v>
      </c>
      <c r="B7" s="43">
        <f>SUM(B8+B13)</f>
        <v>42400</v>
      </c>
      <c r="C7" s="43">
        <f>SUM(C8+C13)</f>
        <v>42400</v>
      </c>
      <c r="D7" s="43">
        <f>SUM(D8+D13)</f>
        <v>0</v>
      </c>
      <c r="E7" s="43">
        <f>SUM(E8+E13)</f>
        <v>41400</v>
      </c>
      <c r="F7" s="43">
        <f>SUM(F8+F13)</f>
        <v>41400</v>
      </c>
      <c r="G7" s="43"/>
    </row>
    <row r="8" spans="1:7" s="14" customFormat="1" ht="31.5" x14ac:dyDescent="0.25">
      <c r="A8" s="18" t="s">
        <v>56</v>
      </c>
      <c r="B8" s="44">
        <f>SUM(B9:B12)</f>
        <v>42400</v>
      </c>
      <c r="C8" s="44">
        <f>SUM(C9:C12)</f>
        <v>42400</v>
      </c>
      <c r="D8" s="44">
        <f>SUM(D9:D12)</f>
        <v>0</v>
      </c>
      <c r="E8" s="44">
        <f>SUM(E9:E12)</f>
        <v>41400</v>
      </c>
      <c r="F8" s="44">
        <f>SUM(F9:F12)</f>
        <v>41400</v>
      </c>
      <c r="G8" s="44"/>
    </row>
    <row r="9" spans="1:7" s="13" customFormat="1" ht="15.75" x14ac:dyDescent="0.25">
      <c r="A9" s="15" t="s">
        <v>68</v>
      </c>
      <c r="B9" s="45"/>
      <c r="C9" s="45"/>
      <c r="D9" s="52">
        <f>B9-C9</f>
        <v>0</v>
      </c>
      <c r="E9" s="52">
        <v>0</v>
      </c>
      <c r="F9" s="52">
        <v>0</v>
      </c>
      <c r="G9" s="52">
        <f>E9-F9</f>
        <v>0</v>
      </c>
    </row>
    <row r="10" spans="1:7" s="13" customFormat="1" ht="15.75" x14ac:dyDescent="0.25">
      <c r="A10" s="15" t="s">
        <v>69</v>
      </c>
      <c r="B10" s="45">
        <v>14500</v>
      </c>
      <c r="C10" s="45">
        <f>B10</f>
        <v>14500</v>
      </c>
      <c r="D10" s="52">
        <f t="shared" ref="D10:D12" si="0">B10-C10</f>
        <v>0</v>
      </c>
      <c r="E10" s="52">
        <v>15000</v>
      </c>
      <c r="F10" s="52">
        <f>E10</f>
        <v>15000</v>
      </c>
      <c r="G10" s="52">
        <f t="shared" ref="G10:G12" si="1">E10-F10</f>
        <v>0</v>
      </c>
    </row>
    <row r="11" spans="1:7" s="13" customFormat="1" ht="15.75" x14ac:dyDescent="0.25">
      <c r="A11" s="15" t="s">
        <v>70</v>
      </c>
      <c r="B11" s="45">
        <v>13500</v>
      </c>
      <c r="C11" s="45">
        <f t="shared" ref="C11:C12" si="2">B11</f>
        <v>13500</v>
      </c>
      <c r="D11" s="52">
        <f t="shared" si="0"/>
        <v>0</v>
      </c>
      <c r="E11" s="52">
        <v>12000</v>
      </c>
      <c r="F11" s="52">
        <f t="shared" ref="F11:F12" si="3">E11</f>
        <v>12000</v>
      </c>
      <c r="G11" s="52">
        <f t="shared" si="1"/>
        <v>0</v>
      </c>
    </row>
    <row r="12" spans="1:7" s="13" customFormat="1" ht="15.75" x14ac:dyDescent="0.25">
      <c r="A12" s="15" t="s">
        <v>71</v>
      </c>
      <c r="B12" s="45">
        <v>14400</v>
      </c>
      <c r="C12" s="45">
        <f t="shared" si="2"/>
        <v>14400</v>
      </c>
      <c r="D12" s="52">
        <f t="shared" si="0"/>
        <v>0</v>
      </c>
      <c r="E12" s="52">
        <v>14400</v>
      </c>
      <c r="F12" s="52">
        <f t="shared" si="3"/>
        <v>14400</v>
      </c>
      <c r="G12" s="52">
        <f t="shared" si="1"/>
        <v>0</v>
      </c>
    </row>
    <row r="13" spans="1:7" s="13" customFormat="1" ht="15.75" x14ac:dyDescent="0.25">
      <c r="A13" s="15" t="s">
        <v>57</v>
      </c>
      <c r="B13" s="45"/>
      <c r="C13" s="45"/>
      <c r="D13" s="52"/>
      <c r="E13" s="52"/>
      <c r="F13" s="52"/>
      <c r="G13" s="52"/>
    </row>
    <row r="14" spans="1:7" s="13" customFormat="1" ht="15.75" x14ac:dyDescent="0.25">
      <c r="A14" s="15" t="s">
        <v>58</v>
      </c>
      <c r="B14" s="9"/>
      <c r="C14" s="9"/>
      <c r="D14" s="61"/>
      <c r="E14" s="61"/>
      <c r="F14" s="61"/>
      <c r="G14" s="61"/>
    </row>
    <row r="15" spans="1:7" s="13" customFormat="1" ht="15.75" x14ac:dyDescent="0.25">
      <c r="A15" s="15" t="s">
        <v>59</v>
      </c>
      <c r="B15" s="9"/>
      <c r="C15" s="9"/>
      <c r="D15" s="9"/>
      <c r="E15" s="9"/>
      <c r="F15" s="9"/>
      <c r="G15" s="9"/>
    </row>
    <row r="16" spans="1:7" s="13" customFormat="1" ht="15.75" x14ac:dyDescent="0.25">
      <c r="A16" s="15" t="s">
        <v>60</v>
      </c>
      <c r="B16" s="9"/>
      <c r="C16" s="9"/>
      <c r="D16" s="9"/>
      <c r="E16" s="9"/>
      <c r="F16" s="9"/>
      <c r="G16" s="9"/>
    </row>
    <row r="17" spans="1:7" s="13" customFormat="1" ht="15.75" x14ac:dyDescent="0.25">
      <c r="A17" s="15" t="s">
        <v>61</v>
      </c>
      <c r="B17" s="9"/>
      <c r="C17" s="9"/>
      <c r="D17" s="9"/>
      <c r="E17" s="9"/>
      <c r="F17" s="9"/>
      <c r="G17" s="9"/>
    </row>
    <row r="18" spans="1:7" s="13" customFormat="1" ht="15.75" x14ac:dyDescent="0.25">
      <c r="A18" s="15" t="s">
        <v>41</v>
      </c>
      <c r="B18" s="9"/>
      <c r="C18" s="9"/>
      <c r="D18" s="9"/>
      <c r="E18" s="9"/>
      <c r="F18" s="9"/>
      <c r="G18" s="9"/>
    </row>
    <row r="19" spans="1:7" s="13" customFormat="1" ht="15.75" x14ac:dyDescent="0.25">
      <c r="A19" s="16"/>
      <c r="B19" s="17"/>
      <c r="C19" s="17"/>
      <c r="D19" s="17"/>
      <c r="E19" s="17"/>
      <c r="F19" s="17"/>
      <c r="G19" s="17"/>
    </row>
    <row r="20" spans="1:7" s="2" customFormat="1" ht="15.75" x14ac:dyDescent="0.25">
      <c r="A20" s="6" t="s">
        <v>62</v>
      </c>
    </row>
    <row r="21" spans="1:7" s="2" customFormat="1" ht="15.75" x14ac:dyDescent="0.25">
      <c r="A21" s="6" t="s">
        <v>63</v>
      </c>
    </row>
    <row r="22" spans="1:7" s="2" customFormat="1" ht="15.75" x14ac:dyDescent="0.25"/>
    <row r="23" spans="1:7" s="2" customFormat="1" ht="15.75" x14ac:dyDescent="0.25"/>
    <row r="24" spans="1:7" s="2" customFormat="1" ht="15.75" x14ac:dyDescent="0.25"/>
    <row r="25" spans="1:7" s="2" customFormat="1" ht="15.75" x14ac:dyDescent="0.25"/>
  </sheetData>
  <mergeCells count="8">
    <mergeCell ref="C4:D4"/>
    <mergeCell ref="A2:G2"/>
    <mergeCell ref="A3:G3"/>
    <mergeCell ref="E1:G1"/>
    <mergeCell ref="A5:A6"/>
    <mergeCell ref="B5:D5"/>
    <mergeCell ref="E5:G5"/>
    <mergeCell ref="F4:G4"/>
  </mergeCells>
  <pageMargins left="0.92" right="0.24" top="0.51"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Bieu so 103</vt:lpstr>
      <vt:lpstr>Bieu so 104</vt:lpstr>
      <vt:lpstr>Bieu so 105</vt:lpstr>
      <vt:lpstr>Bieu so 107</vt:lpstr>
      <vt:lpstr>'Bieu so 104'!Print_Area</vt:lpstr>
      <vt:lpstr>'Bieu so 107'!Print_Area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2021-01-20T07:47:16Z</cp:lastPrinted>
  <dcterms:created xsi:type="dcterms:W3CDTF">2018-10-08T07:56:58Z</dcterms:created>
  <dcterms:modified xsi:type="dcterms:W3CDTF">2021-07-26T09:49:23Z</dcterms:modified>
</cp:coreProperties>
</file>