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0" yWindow="30" windowWidth="17175" windowHeight="7110"/>
  </bookViews>
  <sheets>
    <sheet name="Bieu so 103" sheetId="1" r:id="rId1"/>
    <sheet name="Bieu so 104" sheetId="2" r:id="rId2"/>
    <sheet name="Bieu so 105" sheetId="6" r:id="rId3"/>
    <sheet name="Bieu so 107" sheetId="5" r:id="rId4"/>
  </sheets>
  <definedNames>
    <definedName name="_xlnm.Print_Area" localSheetId="1">'Bieu so 104'!$A$1:$H$30</definedName>
    <definedName name="_xlnm.Print_Area" localSheetId="2">'Bieu so 105'!$A$1:$K$22</definedName>
    <definedName name="_xlnm.Print_Area" localSheetId="3">'Bieu so 107'!$A$1:$I$17</definedName>
  </definedNames>
  <calcPr calcId="144525"/>
</workbook>
</file>

<file path=xl/calcChain.xml><?xml version="1.0" encoding="utf-8"?>
<calcChain xmlns="http://schemas.openxmlformats.org/spreadsheetml/2006/main">
  <c r="H20" i="6" l="1"/>
  <c r="C10" i="5"/>
  <c r="C11" i="5"/>
  <c r="C9" i="5"/>
  <c r="H8" i="6" l="1"/>
  <c r="G8" i="6"/>
  <c r="K21" i="6"/>
  <c r="K22" i="6"/>
  <c r="K23" i="6"/>
  <c r="I24" i="6"/>
  <c r="K24" i="6"/>
  <c r="F23" i="6"/>
  <c r="I23" i="6" s="1"/>
  <c r="F24" i="6"/>
  <c r="F8" i="6" l="1"/>
  <c r="F22" i="2"/>
  <c r="F26" i="2"/>
  <c r="E24" i="2"/>
  <c r="E10" i="2"/>
  <c r="E14" i="2"/>
  <c r="E9" i="2"/>
  <c r="F30" i="2"/>
  <c r="E28" i="2"/>
  <c r="E22" i="2"/>
  <c r="F10" i="6"/>
  <c r="I10" i="5"/>
  <c r="I9" i="5"/>
  <c r="H11" i="5"/>
  <c r="H10" i="5"/>
  <c r="H9" i="5"/>
  <c r="D9" i="5"/>
  <c r="D10" i="5"/>
  <c r="D11" i="5"/>
  <c r="D8" i="5" l="1"/>
  <c r="D7" i="5" s="1"/>
  <c r="D6" i="1" l="1"/>
  <c r="B9" i="1" l="1"/>
  <c r="B6" i="1" s="1"/>
  <c r="I11" i="5" l="1"/>
  <c r="F18" i="2" l="1"/>
  <c r="G10" i="2" l="1"/>
  <c r="G11" i="2"/>
  <c r="G12" i="2"/>
  <c r="G17" i="2"/>
  <c r="G19" i="2"/>
  <c r="G20" i="2"/>
  <c r="G22" i="2"/>
  <c r="H22" i="2"/>
  <c r="G24" i="2"/>
  <c r="G29" i="2"/>
  <c r="J13" i="6"/>
  <c r="K13" i="6"/>
  <c r="J10" i="6"/>
  <c r="F22" i="6"/>
  <c r="I22" i="6" s="1"/>
  <c r="K17" i="6"/>
  <c r="K10" i="6"/>
  <c r="K12" i="6"/>
  <c r="K15" i="6"/>
  <c r="K20" i="6"/>
  <c r="I8" i="6" l="1"/>
  <c r="K19" i="6"/>
  <c r="K18" i="6"/>
  <c r="F21" i="6" l="1"/>
  <c r="I21" i="6" s="1"/>
  <c r="F20" i="6"/>
  <c r="F19" i="6"/>
  <c r="F18" i="6"/>
  <c r="F17" i="6"/>
  <c r="F16" i="6"/>
  <c r="F15" i="6"/>
  <c r="I15" i="6" s="1"/>
  <c r="F14" i="6"/>
  <c r="F13" i="6"/>
  <c r="F12" i="6"/>
  <c r="F11" i="6"/>
  <c r="K8" i="6"/>
  <c r="F29" i="2"/>
  <c r="F28" i="2" s="1"/>
  <c r="I17" i="6" l="1"/>
  <c r="I20" i="6"/>
  <c r="I19" i="6"/>
  <c r="I12" i="6"/>
  <c r="I18" i="6"/>
  <c r="I10" i="6"/>
  <c r="J8" i="6"/>
  <c r="I13" i="6"/>
  <c r="H24" i="2"/>
  <c r="H20" i="2"/>
  <c r="H29" i="2" l="1"/>
  <c r="G14" i="2"/>
  <c r="E16" i="2"/>
  <c r="G16" i="2" s="1"/>
  <c r="E21" i="2"/>
  <c r="G21" i="2" s="1"/>
  <c r="H28" i="2"/>
  <c r="F19" i="2"/>
  <c r="H19" i="2" s="1"/>
  <c r="F17" i="2"/>
  <c r="H17" i="2" s="1"/>
  <c r="F11" i="2"/>
  <c r="F12" i="2"/>
  <c r="H12" i="2" s="1"/>
  <c r="F13" i="2"/>
  <c r="F10" i="2"/>
  <c r="H10" i="2" s="1"/>
  <c r="H11" i="2" l="1"/>
  <c r="F21" i="2"/>
  <c r="H21" i="2" s="1"/>
  <c r="E15" i="2"/>
  <c r="G15" i="2" s="1"/>
  <c r="F16" i="2"/>
  <c r="H16" i="2" s="1"/>
  <c r="G9" i="2"/>
  <c r="F14" i="2"/>
  <c r="H14" i="2" s="1"/>
  <c r="F15" i="2" l="1"/>
  <c r="H15" i="2" s="1"/>
  <c r="F9" i="2"/>
  <c r="H9" i="2" l="1"/>
  <c r="F8" i="2"/>
  <c r="H8" i="2" s="1"/>
  <c r="E8" i="5"/>
  <c r="H8" i="5" s="1"/>
  <c r="F8" i="5"/>
  <c r="I8" i="5" s="1"/>
  <c r="G9" i="5"/>
  <c r="G8" i="5" s="1"/>
  <c r="G7" i="5" s="1"/>
  <c r="G10" i="5"/>
  <c r="G11" i="5"/>
  <c r="G28" i="2"/>
  <c r="E7" i="5" l="1"/>
  <c r="H7" i="5" s="1"/>
  <c r="F7" i="5"/>
  <c r="I7" i="5" s="1"/>
  <c r="E8" i="2"/>
  <c r="G8" i="2" s="1"/>
</calcChain>
</file>

<file path=xl/sharedStrings.xml><?xml version="1.0" encoding="utf-8"?>
<sst xmlns="http://schemas.openxmlformats.org/spreadsheetml/2006/main" count="139" uniqueCount="105">
  <si>
    <t>Biểu số 103/CK TC-NSNN</t>
  </si>
  <si>
    <t>(Dự toán trình Hội đồng nhân dân)</t>
  </si>
  <si>
    <t>Đơn vị: 1000 đồng</t>
  </si>
  <si>
    <t>NỘI DUNG</t>
  </si>
  <si>
    <t>NỘI DUNG CHI</t>
  </si>
  <si>
    <t>TỔNG SỐ THU</t>
  </si>
  <si>
    <t>TỔNG SỐ CHI</t>
  </si>
  <si>
    <t>I. Các khoản thu xã hưởng 100%</t>
  </si>
  <si>
    <t>I. Chi đầu tư phát triển</t>
  </si>
  <si>
    <t>II. Chi thường xuyên</t>
  </si>
  <si>
    <t xml:space="preserve">III. Thu bổ sung </t>
  </si>
  <si>
    <t>III. Dự phòng</t>
  </si>
  <si>
    <t>- Bổ sung cân đối</t>
  </si>
  <si>
    <t>- Bổ sung có mục tiêu</t>
  </si>
  <si>
    <t xml:space="preserve">IV. Thu chuyển nguồn </t>
  </si>
  <si>
    <t>Ghi chú: (1) Bao gồm 4 khoản thu từ thuế, lệ phí luật NSNN quy định cho ngân sách xã hưởng và những khoản thu ngân sách địa phương được hưởng có phân chia theo tỷ lệ phần trăm (%) cho xã</t>
  </si>
  <si>
    <t>STT</t>
  </si>
  <si>
    <t>SO SÁNH (%)</t>
  </si>
  <si>
    <t>THU NSNN</t>
  </si>
  <si>
    <t>THU NSX</t>
  </si>
  <si>
    <t>A</t>
  </si>
  <si>
    <t>B</t>
  </si>
  <si>
    <t>5=3/1</t>
  </si>
  <si>
    <t>6=4/2</t>
  </si>
  <si>
    <t>TỔNG THU</t>
  </si>
  <si>
    <t>I</t>
  </si>
  <si>
    <t xml:space="preserve">Các khoản thu 100% </t>
  </si>
  <si>
    <t>Phí, lệ phí</t>
  </si>
  <si>
    <t>Thu từ quỹ đất công ích và thu hoa lợi công sản khác</t>
  </si>
  <si>
    <t>Thu phạt, tịch thu khác theo quy định</t>
  </si>
  <si>
    <t>Đóng góp tự nguyện của các tổ chức, cá nhân</t>
  </si>
  <si>
    <t>Thu khác</t>
  </si>
  <si>
    <t>II</t>
  </si>
  <si>
    <t>Các khoản thu phân chia theo tỷ lệ phần trăm (%)</t>
  </si>
  <si>
    <t>Các khoản thu phân chia</t>
  </si>
  <si>
    <t>- Thuế sử dụng đất phi nông nghiệp</t>
  </si>
  <si>
    <t>- Lệ phí môn bài thu từ cá nhân, hộ kinh doanh</t>
  </si>
  <si>
    <t>- Lệ phí trước bạ nhà, đất</t>
  </si>
  <si>
    <t>2</t>
  </si>
  <si>
    <t>Các khoản thu phân chia khác do cấp tỉnh quy định</t>
  </si>
  <si>
    <t>III</t>
  </si>
  <si>
    <t>Thu viện trợ không hoàn lại trực tiếp cho xã (nếu có)</t>
  </si>
  <si>
    <t>IV</t>
  </si>
  <si>
    <t>Thu chuyển nguồn</t>
  </si>
  <si>
    <t>V</t>
  </si>
  <si>
    <t>Thu kết dư ngân sách năm trước</t>
  </si>
  <si>
    <t>VI</t>
  </si>
  <si>
    <t>Thu bổ sung từ ngân sách cấp trên</t>
  </si>
  <si>
    <t>- Thu bổ sung cân đối</t>
  </si>
  <si>
    <t>- Thu bổ sung có mục tiêu</t>
  </si>
  <si>
    <t>TỔNG SỐ</t>
  </si>
  <si>
    <t>THU</t>
  </si>
  <si>
    <t>CHI</t>
  </si>
  <si>
    <t>CHÊNH LỆCH (+) (-)</t>
  </si>
  <si>
    <t xml:space="preserve">1. Các quỹ tài chính nhà nước ngoài ngân sách </t>
  </si>
  <si>
    <t>2. Các hoạt động sự nghiệp</t>
  </si>
  <si>
    <t>+ Chợ</t>
  </si>
  <si>
    <t>+ Bến bãi</t>
  </si>
  <si>
    <t xml:space="preserve">+ </t>
  </si>
  <si>
    <t>Ghi chú: Chênh lệch (+) thu lớn hơn chi</t>
  </si>
  <si>
    <t>Chênh lệch (-) thu nhỏ hơn chi</t>
  </si>
  <si>
    <r>
      <t xml:space="preserve">II. Các khoản thu phân chia theo tỷ lệ </t>
    </r>
    <r>
      <rPr>
        <vertAlign val="superscript"/>
        <sz val="12"/>
        <rFont val="Times New Roman"/>
        <family val="1"/>
      </rPr>
      <t>(1)</t>
    </r>
  </si>
  <si>
    <t>- Thuế GTGT và TNDN</t>
  </si>
  <si>
    <t>- Thu tiền cấp quyền sử dụng đất</t>
  </si>
  <si>
    <t>- Thuế tài nguyên, thuế TTĐB</t>
  </si>
  <si>
    <t>Quỹ phòng chống thiên tai</t>
  </si>
  <si>
    <t>Quỹ Bảo trợ trẻ em</t>
  </si>
  <si>
    <t>Quỹ đền ơn đáp nghĩa</t>
  </si>
  <si>
    <t>UBND XÃ CẨM MINH</t>
  </si>
  <si>
    <t>IV. Tiết kiệm 10% chi TX để cải cách tiền lương</t>
  </si>
  <si>
    <t xml:space="preserve"> - Cho thuê đất, mặt nước khác</t>
  </si>
  <si>
    <t>Biểu số 107/CK TC-NSNN</t>
  </si>
  <si>
    <t>ĐVT: 1000 đồng</t>
  </si>
  <si>
    <t>(Dự toán Trình Hội đồng nhân dân)</t>
  </si>
  <si>
    <t>ĐẦU TƯ PHÁT TRIỂN</t>
  </si>
  <si>
    <t>THƯỜNG XUYÊN</t>
  </si>
  <si>
    <t>7=4/1</t>
  </si>
  <si>
    <t>8=5/2</t>
  </si>
  <si>
    <t>9=6/3</t>
  </si>
  <si>
    <t>TỔNG CHI</t>
  </si>
  <si>
    <t xml:space="preserve">Trong đó </t>
  </si>
  <si>
    <t>Chi giáo dục</t>
  </si>
  <si>
    <t>Chi ứng dụng, chuyển giao công nghệ</t>
  </si>
  <si>
    <t>Chi y tế</t>
  </si>
  <si>
    <t>Chi văn hóa, thông tin</t>
  </si>
  <si>
    <t>Chi phát thanh, truyền thanh</t>
  </si>
  <si>
    <t>Chi thể dục thể thao</t>
  </si>
  <si>
    <t>Chi bảo vệ môi trường</t>
  </si>
  <si>
    <t>Chi các hoạt động kinh tế</t>
  </si>
  <si>
    <t xml:space="preserve">Chi hoạt động của cơ quan quản lý Nhà nước, Đảng, đoàn thể </t>
  </si>
  <si>
    <t>Chi cho công tác xã hội</t>
  </si>
  <si>
    <t>Chi khác</t>
  </si>
  <si>
    <t>Dự phòng ngân sách</t>
  </si>
  <si>
    <t>Tiết kiệm chi TX</t>
  </si>
  <si>
    <t>KẾ HOẠCH NĂM 2020</t>
  </si>
  <si>
    <t>SỐ TIỀN</t>
  </si>
  <si>
    <t>SO SÁNH %</t>
  </si>
  <si>
    <t>TỔNG HỢP NGÂN SÁCH XÃ 5 THÁNG ĐẦU NĂM 2021</t>
  </si>
  <si>
    <t>DỰ TOÁN NĂM 2021</t>
  </si>
  <si>
    <t>KẾT QUẢ THU NGÂN SÁCH XÃ 5 THÁNG ĐẦU NĂM 2021</t>
  </si>
  <si>
    <t>THỰC HIỆN 5 THÁNG ĐẦU NĂM 2021</t>
  </si>
  <si>
    <t>KẾT QUẢ  CHI NGÂN SÁCH XÃ 5 THÁNG ĐẦU NĂM 2021</t>
  </si>
  <si>
    <t>KẾT QUẢ THU, CHI CÁC HOẠT ĐỘNG TÀI CHÍNH KHÁC 5 THÁNG ĐẦU NĂM 2021</t>
  </si>
  <si>
    <t>Chi quốc phòng</t>
  </si>
  <si>
    <t>Chi an ninh và trật tự an toàn xã hội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</si>
</sst>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2" x14ac:knownFonts="1">
    <font>
      <sz val="11"/>
      <color theme="1"/>
      <name val="Calibri"/>
      <family val="2"/>
      <scheme val="minor"/>
    </font>
    <font>
      <b/>
      <sz val="12"/>
      <color rgb="FF000000"/>
      <name val="Times New Roman"/>
      <family val="1"/>
    </font>
    <font>
      <sz val="12"/>
      <color theme="1"/>
      <name val="Times New Roman"/>
      <family val="1"/>
    </font>
    <font>
      <i/>
      <sz val="12"/>
      <color rgb="FF000000"/>
      <name val="Times New Roman"/>
      <family val="1"/>
    </font>
    <font>
      <b/>
      <sz val="12"/>
      <name val="Times New Roman"/>
      <family val="1"/>
    </font>
    <font>
      <sz val="12"/>
      <name val="Times New Roman"/>
      <family val="1"/>
    </font>
    <font>
      <vertAlign val="superscript"/>
      <sz val="12"/>
      <name val="Times New Roman"/>
      <family val="1"/>
    </font>
    <font>
      <sz val="12"/>
      <color rgb="FF000000"/>
      <name val="Times New Roman"/>
      <family val="1"/>
    </font>
    <font>
      <sz val="11"/>
      <color theme="1"/>
      <name val="Calibri"/>
      <family val="2"/>
      <scheme val="minor"/>
    </font>
    <font>
      <b/>
      <sz val="12"/>
      <color theme="1"/>
      <name val="Times New Roman"/>
      <family val="1"/>
    </font>
    <font>
      <b/>
      <i/>
      <sz val="12"/>
      <name val="Times New Roman"/>
      <family val="1"/>
    </font>
    <font>
      <b/>
      <i/>
      <sz val="12"/>
      <color theme="1"/>
      <name val="Times New Roman"/>
      <family val="1"/>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indexed="64"/>
      </bottom>
      <diagonal/>
    </border>
    <border>
      <left style="thin">
        <color rgb="FF000000"/>
      </left>
      <right/>
      <top style="thin">
        <color rgb="FF000000"/>
      </top>
      <bottom style="dotted">
        <color rgb="FF000000"/>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dotted">
        <color rgb="FF000000"/>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diagonal/>
    </border>
    <border>
      <left style="thin">
        <color rgb="FF000000"/>
      </left>
      <right/>
      <top style="dotted">
        <color rgb="FF000000"/>
      </top>
      <bottom style="dotted">
        <color rgb="FF000000"/>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s>
  <cellStyleXfs count="2">
    <xf numFmtId="0" fontId="0" fillId="0" borderId="0"/>
    <xf numFmtId="164" fontId="8" fillId="0" borderId="0" applyFont="0" applyFill="0" applyBorder="0" applyAlignment="0" applyProtection="0"/>
  </cellStyleXfs>
  <cellXfs count="123">
    <xf numFmtId="0" fontId="0" fillId="0" borderId="0" xfId="0"/>
    <xf numFmtId="0" fontId="1" fillId="0" borderId="0" xfId="0" applyFont="1" applyAlignment="1">
      <alignment horizontal="right" vertical="top" wrapText="1"/>
    </xf>
    <xf numFmtId="0" fontId="2" fillId="0" borderId="0" xfId="0" applyFont="1"/>
    <xf numFmtId="0" fontId="1" fillId="0" borderId="0" xfId="0" applyFont="1"/>
    <xf numFmtId="0" fontId="3" fillId="0" borderId="0" xfId="0" applyFont="1" applyAlignment="1">
      <alignment horizontal="right"/>
    </xf>
    <xf numFmtId="0" fontId="5" fillId="0" borderId="1" xfId="0" applyFont="1" applyBorder="1" applyAlignment="1">
      <alignment vertical="top" wrapText="1"/>
    </xf>
    <xf numFmtId="0" fontId="3" fillId="0" borderId="0" xfId="0" applyFont="1"/>
    <xf numFmtId="0" fontId="7" fillId="0" borderId="0" xfId="0" applyFont="1" applyAlignment="1">
      <alignment vertical="top" wrapText="1"/>
    </xf>
    <xf numFmtId="0" fontId="5" fillId="0" borderId="3" xfId="0" applyFont="1" applyBorder="1" applyAlignment="1">
      <alignment vertical="top" wrapText="1"/>
    </xf>
    <xf numFmtId="0" fontId="5" fillId="0" borderId="5" xfId="0" applyFont="1" applyBorder="1" applyAlignment="1">
      <alignment horizontal="center" vertical="center" wrapText="1"/>
    </xf>
    <xf numFmtId="0" fontId="4" fillId="0" borderId="7" xfId="0" applyFont="1" applyBorder="1" applyAlignment="1">
      <alignment horizontal="center" vertical="center" wrapText="1"/>
    </xf>
    <xf numFmtId="0" fontId="2" fillId="0" borderId="0" xfId="0" applyFont="1" applyAlignment="1">
      <alignment vertical="center"/>
    </xf>
    <xf numFmtId="0" fontId="9" fillId="0" borderId="0" xfId="0" applyFont="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4" fillId="0" borderId="5" xfId="0" applyFont="1" applyBorder="1" applyAlignment="1">
      <alignment vertical="center" wrapText="1"/>
    </xf>
    <xf numFmtId="0" fontId="5" fillId="0" borderId="8" xfId="0" applyFont="1" applyBorder="1" applyAlignment="1">
      <alignment vertical="top" wrapText="1"/>
    </xf>
    <xf numFmtId="0" fontId="4" fillId="0" borderId="10" xfId="0" applyFont="1" applyBorder="1" applyAlignment="1">
      <alignment horizontal="center" vertical="center" wrapText="1"/>
    </xf>
    <xf numFmtId="165" fontId="4" fillId="0" borderId="7" xfId="1" applyNumberFormat="1" applyFont="1" applyBorder="1" applyAlignment="1">
      <alignment vertical="center" wrapText="1"/>
    </xf>
    <xf numFmtId="165" fontId="2" fillId="0" borderId="0" xfId="0" applyNumberFormat="1" applyFont="1"/>
    <xf numFmtId="165" fontId="5" fillId="0" borderId="1" xfId="1" applyNumberFormat="1" applyFont="1" applyFill="1" applyBorder="1" applyAlignment="1">
      <alignment vertical="top" wrapText="1"/>
    </xf>
    <xf numFmtId="0" fontId="5" fillId="0" borderId="1" xfId="0" applyFont="1" applyFill="1" applyBorder="1" applyAlignment="1">
      <alignment horizontal="center" wrapText="1"/>
    </xf>
    <xf numFmtId="0" fontId="5" fillId="0" borderId="1" xfId="0" applyFont="1" applyFill="1" applyBorder="1" applyAlignment="1">
      <alignment wrapText="1"/>
    </xf>
    <xf numFmtId="0" fontId="2" fillId="0" borderId="0" xfId="0" applyFont="1" applyFill="1"/>
    <xf numFmtId="0" fontId="5" fillId="0" borderId="2" xfId="0" applyFont="1" applyFill="1" applyBorder="1" applyAlignment="1">
      <alignment horizontal="center" wrapText="1"/>
    </xf>
    <xf numFmtId="0" fontId="3" fillId="0" borderId="0" xfId="0" applyFont="1" applyFill="1" applyAlignment="1">
      <alignment horizontal="right"/>
    </xf>
    <xf numFmtId="0" fontId="5" fillId="0" borderId="7"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 xfId="0" applyFont="1" applyFill="1" applyBorder="1" applyAlignment="1">
      <alignment horizontal="center" wrapText="1"/>
    </xf>
    <xf numFmtId="165" fontId="4" fillId="0" borderId="1" xfId="1" applyNumberFormat="1" applyFont="1" applyFill="1" applyBorder="1" applyAlignment="1">
      <alignment vertical="top" wrapText="1"/>
    </xf>
    <xf numFmtId="0" fontId="4" fillId="0" borderId="1" xfId="0" applyFont="1" applyFill="1" applyBorder="1" applyAlignment="1">
      <alignment wrapText="1"/>
    </xf>
    <xf numFmtId="0" fontId="10" fillId="0" borderId="1" xfId="0" applyFont="1" applyFill="1" applyBorder="1" applyAlignment="1">
      <alignment horizontal="center" wrapText="1"/>
    </xf>
    <xf numFmtId="0" fontId="10" fillId="0" borderId="1" xfId="0" applyFont="1" applyFill="1" applyBorder="1" applyAlignment="1">
      <alignment wrapText="1"/>
    </xf>
    <xf numFmtId="165" fontId="10" fillId="0" borderId="1" xfId="1" applyNumberFormat="1" applyFont="1" applyFill="1" applyBorder="1" applyAlignment="1">
      <alignment vertical="top" wrapText="1"/>
    </xf>
    <xf numFmtId="0" fontId="5" fillId="0" borderId="1" xfId="0" quotePrefix="1" applyFont="1" applyFill="1" applyBorder="1" applyAlignment="1">
      <alignment wrapText="1"/>
    </xf>
    <xf numFmtId="165" fontId="5" fillId="0" borderId="3" xfId="1" applyNumberFormat="1" applyFont="1" applyFill="1" applyBorder="1" applyAlignment="1">
      <alignment vertical="top" wrapText="1"/>
    </xf>
    <xf numFmtId="0" fontId="5" fillId="0" borderId="7" xfId="0" applyFont="1" applyBorder="1" applyAlignment="1">
      <alignment horizontal="center" vertical="center" wrapText="1"/>
    </xf>
    <xf numFmtId="0" fontId="5" fillId="0" borderId="3" xfId="0" applyFont="1" applyFill="1" applyBorder="1" applyAlignment="1">
      <alignment wrapText="1"/>
    </xf>
    <xf numFmtId="0" fontId="4" fillId="0" borderId="12" xfId="0" applyFont="1" applyBorder="1" applyAlignment="1">
      <alignment horizontal="center" vertical="center" wrapText="1"/>
    </xf>
    <xf numFmtId="165" fontId="4" fillId="0" borderId="12" xfId="1" applyNumberFormat="1" applyFont="1" applyBorder="1" applyAlignment="1">
      <alignment vertical="center" wrapText="1"/>
    </xf>
    <xf numFmtId="165" fontId="4" fillId="0" borderId="5" xfId="1" applyNumberFormat="1" applyFont="1" applyBorder="1" applyAlignment="1">
      <alignment vertical="center" wrapText="1"/>
    </xf>
    <xf numFmtId="165" fontId="5" fillId="0" borderId="5" xfId="1" applyNumberFormat="1" applyFont="1" applyBorder="1" applyAlignment="1">
      <alignment vertical="center" wrapText="1"/>
    </xf>
    <xf numFmtId="0" fontId="9" fillId="0" borderId="0" xfId="0" applyFont="1" applyFill="1"/>
    <xf numFmtId="0" fontId="11" fillId="0" borderId="0" xfId="0" applyFont="1" applyFill="1"/>
    <xf numFmtId="165" fontId="2" fillId="0" borderId="0" xfId="0" applyNumberFormat="1" applyFont="1" applyFill="1"/>
    <xf numFmtId="0" fontId="0" fillId="0" borderId="0" xfId="0" applyFill="1"/>
    <xf numFmtId="0" fontId="5" fillId="0" borderId="5" xfId="0" applyFont="1" applyFill="1" applyBorder="1" applyAlignment="1">
      <alignment horizontal="center" wrapText="1"/>
    </xf>
    <xf numFmtId="165" fontId="5" fillId="0" borderId="5" xfId="1" applyNumberFormat="1" applyFont="1" applyFill="1" applyBorder="1" applyAlignment="1">
      <alignment vertical="top" wrapText="1"/>
    </xf>
    <xf numFmtId="165" fontId="5" fillId="0" borderId="5" xfId="1" applyNumberFormat="1" applyFont="1" applyFill="1" applyBorder="1" applyAlignment="1">
      <alignment vertical="center" wrapText="1"/>
    </xf>
    <xf numFmtId="165" fontId="5" fillId="0" borderId="6" xfId="1" applyNumberFormat="1" applyFont="1" applyFill="1" applyBorder="1" applyAlignment="1">
      <alignment vertical="top" wrapText="1"/>
    </xf>
    <xf numFmtId="0" fontId="5" fillId="0" borderId="12" xfId="0" applyFont="1" applyFill="1" applyBorder="1" applyAlignment="1">
      <alignment horizontal="center" vertical="center" wrapText="1"/>
    </xf>
    <xf numFmtId="165" fontId="4" fillId="0" borderId="5" xfId="1" applyNumberFormat="1" applyFont="1" applyFill="1" applyBorder="1" applyAlignment="1">
      <alignment vertical="top" wrapText="1"/>
    </xf>
    <xf numFmtId="166" fontId="4" fillId="0" borderId="1" xfId="1" applyNumberFormat="1" applyFont="1" applyFill="1" applyBorder="1" applyAlignment="1">
      <alignment vertical="top" wrapText="1"/>
    </xf>
    <xf numFmtId="166" fontId="5" fillId="0" borderId="1" xfId="1" applyNumberFormat="1" applyFont="1" applyFill="1" applyBorder="1" applyAlignment="1">
      <alignment vertical="top" wrapText="1"/>
    </xf>
    <xf numFmtId="166" fontId="10" fillId="0" borderId="1" xfId="1" applyNumberFormat="1" applyFont="1" applyFill="1" applyBorder="1" applyAlignment="1">
      <alignment vertical="top" wrapText="1"/>
    </xf>
    <xf numFmtId="166" fontId="4" fillId="0" borderId="3" xfId="1" applyNumberFormat="1" applyFont="1" applyFill="1" applyBorder="1" applyAlignment="1">
      <alignment vertical="top"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2" fillId="0" borderId="0" xfId="0" applyFont="1" applyFill="1" applyAlignment="1">
      <alignment vertical="center"/>
    </xf>
    <xf numFmtId="0" fontId="4" fillId="0" borderId="5" xfId="0" applyFont="1" applyFill="1" applyBorder="1" applyAlignment="1">
      <alignment horizontal="center" wrapText="1"/>
    </xf>
    <xf numFmtId="10" fontId="4" fillId="0" borderId="5" xfId="0" applyNumberFormat="1" applyFont="1" applyFill="1" applyBorder="1" applyAlignment="1">
      <alignment horizontal="right" wrapText="1"/>
    </xf>
    <xf numFmtId="165" fontId="9" fillId="0" borderId="0" xfId="0" applyNumberFormat="1" applyFont="1" applyFill="1"/>
    <xf numFmtId="10" fontId="5" fillId="0" borderId="5" xfId="0" applyNumberFormat="1" applyFont="1" applyFill="1" applyBorder="1" applyAlignment="1">
      <alignment horizontal="right" wrapText="1"/>
    </xf>
    <xf numFmtId="166" fontId="5" fillId="0" borderId="5" xfId="0" applyNumberFormat="1" applyFont="1" applyFill="1" applyBorder="1" applyAlignment="1">
      <alignment horizontal="right" wrapText="1"/>
    </xf>
    <xf numFmtId="0" fontId="2" fillId="0" borderId="6" xfId="0" applyFont="1" applyFill="1" applyBorder="1" applyAlignment="1">
      <alignment vertical="center" wrapText="1"/>
    </xf>
    <xf numFmtId="0" fontId="1"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vertical="top" wrapText="1"/>
    </xf>
    <xf numFmtId="0" fontId="3" fillId="0" borderId="0" xfId="0" applyFont="1" applyBorder="1" applyAlignment="1">
      <alignment horizontal="right"/>
    </xf>
    <xf numFmtId="165" fontId="5" fillId="0" borderId="8" xfId="1" applyNumberFormat="1" applyFont="1" applyFill="1" applyBorder="1" applyAlignment="1">
      <alignment vertical="top" wrapText="1"/>
    </xf>
    <xf numFmtId="0" fontId="5" fillId="0" borderId="8" xfId="0" applyFont="1" applyFill="1" applyBorder="1" applyAlignment="1">
      <alignment vertical="top" wrapText="1"/>
    </xf>
    <xf numFmtId="0" fontId="5" fillId="0" borderId="1" xfId="0" applyFont="1" applyFill="1" applyBorder="1" applyAlignment="1">
      <alignment vertical="top" wrapText="1"/>
    </xf>
    <xf numFmtId="0" fontId="5" fillId="0" borderId="3" xfId="0" applyFont="1" applyFill="1" applyBorder="1" applyAlignment="1">
      <alignment vertical="top" wrapText="1"/>
    </xf>
    <xf numFmtId="0" fontId="2" fillId="0" borderId="7" xfId="0" applyFont="1" applyBorder="1" applyAlignment="1">
      <alignment horizontal="center" vertical="center"/>
    </xf>
    <xf numFmtId="2" fontId="9" fillId="0" borderId="12" xfId="0" applyNumberFormat="1" applyFont="1" applyBorder="1" applyAlignment="1">
      <alignment vertical="center"/>
    </xf>
    <xf numFmtId="2" fontId="9" fillId="0" borderId="5" xfId="0" applyNumberFormat="1" applyFont="1" applyBorder="1" applyAlignment="1">
      <alignment vertical="center"/>
    </xf>
    <xf numFmtId="2" fontId="2" fillId="0" borderId="5" xfId="0" applyNumberFormat="1" applyFont="1" applyFill="1" applyBorder="1" applyAlignment="1">
      <alignment vertical="center"/>
    </xf>
    <xf numFmtId="0" fontId="2" fillId="0" borderId="6" xfId="0" applyFont="1" applyBorder="1" applyAlignment="1">
      <alignment vertical="center"/>
    </xf>
    <xf numFmtId="1" fontId="4" fillId="0" borderId="12" xfId="1" applyNumberFormat="1" applyFont="1" applyBorder="1" applyAlignment="1">
      <alignment vertical="center" wrapText="1"/>
    </xf>
    <xf numFmtId="1" fontId="4" fillId="0" borderId="5" xfId="1" applyNumberFormat="1" applyFont="1" applyBorder="1" applyAlignment="1">
      <alignment vertical="center" wrapText="1"/>
    </xf>
    <xf numFmtId="1" fontId="5" fillId="0" borderId="5" xfId="1" applyNumberFormat="1" applyFont="1" applyFill="1" applyBorder="1" applyAlignment="1">
      <alignment vertical="center" wrapText="1"/>
    </xf>
    <xf numFmtId="0" fontId="4" fillId="0" borderId="7" xfId="0" applyFont="1" applyFill="1" applyBorder="1" applyAlignment="1">
      <alignment horizontal="center" vertical="center" wrapText="1"/>
    </xf>
    <xf numFmtId="0" fontId="2" fillId="2" borderId="0" xfId="0" applyFont="1" applyFill="1"/>
    <xf numFmtId="0" fontId="5" fillId="0" borderId="6" xfId="0" applyFont="1" applyFill="1" applyBorder="1" applyAlignment="1">
      <alignment horizontal="center" wrapText="1"/>
    </xf>
    <xf numFmtId="0" fontId="2" fillId="0" borderId="5" xfId="0" applyFont="1" applyFill="1" applyBorder="1"/>
    <xf numFmtId="0" fontId="2" fillId="0" borderId="6" xfId="0" applyFont="1" applyFill="1" applyBorder="1"/>
    <xf numFmtId="165" fontId="2" fillId="0" borderId="5" xfId="1" applyNumberFormat="1" applyFont="1" applyFill="1" applyBorder="1"/>
    <xf numFmtId="165" fontId="2" fillId="0" borderId="6" xfId="1" applyNumberFormat="1" applyFont="1" applyFill="1" applyBorder="1"/>
    <xf numFmtId="166" fontId="5" fillId="0" borderId="6" xfId="0" applyNumberFormat="1" applyFont="1" applyFill="1" applyBorder="1" applyAlignment="1">
      <alignment horizontal="right" wrapText="1"/>
    </xf>
    <xf numFmtId="0" fontId="5" fillId="2" borderId="5" xfId="0" applyFont="1" applyFill="1" applyBorder="1" applyAlignment="1">
      <alignment horizontal="center" wrapText="1"/>
    </xf>
    <xf numFmtId="0" fontId="5" fillId="2" borderId="5" xfId="0" applyFont="1" applyFill="1" applyBorder="1" applyAlignment="1">
      <alignment vertical="center" wrapText="1"/>
    </xf>
    <xf numFmtId="165" fontId="5" fillId="2" borderId="5" xfId="1" applyNumberFormat="1" applyFont="1" applyFill="1" applyBorder="1" applyAlignment="1">
      <alignment vertical="top" wrapText="1"/>
    </xf>
    <xf numFmtId="166" fontId="5" fillId="2" borderId="5" xfId="0" applyNumberFormat="1" applyFont="1" applyFill="1" applyBorder="1" applyAlignment="1">
      <alignment horizontal="right" wrapText="1"/>
    </xf>
    <xf numFmtId="0" fontId="4"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165" fontId="4" fillId="2" borderId="5" xfId="1" applyNumberFormat="1" applyFont="1" applyFill="1" applyBorder="1" applyAlignment="1">
      <alignment vertical="top" wrapText="1"/>
    </xf>
    <xf numFmtId="165" fontId="5" fillId="2" borderId="5" xfId="1" applyNumberFormat="1" applyFont="1" applyFill="1" applyBorder="1" applyAlignment="1">
      <alignment vertical="center" wrapText="1"/>
    </xf>
    <xf numFmtId="165" fontId="2" fillId="2" borderId="5" xfId="1" applyNumberFormat="1" applyFont="1" applyFill="1" applyBorder="1" applyAlignment="1">
      <alignment wrapText="1"/>
    </xf>
    <xf numFmtId="0" fontId="2" fillId="2" borderId="5" xfId="0" applyFont="1" applyFill="1" applyBorder="1"/>
    <xf numFmtId="0" fontId="2" fillId="2" borderId="6" xfId="0" applyFont="1" applyFill="1" applyBorder="1"/>
    <xf numFmtId="0" fontId="0" fillId="2" borderId="0" xfId="0" applyFill="1"/>
    <xf numFmtId="3" fontId="2" fillId="2" borderId="9" xfId="0" applyNumberFormat="1" applyFont="1" applyFill="1" applyBorder="1" applyAlignment="1">
      <alignment vertical="center" wrapText="1"/>
    </xf>
    <xf numFmtId="0" fontId="2" fillId="2" borderId="5" xfId="0" applyFont="1" applyFill="1" applyBorder="1" applyAlignment="1">
      <alignment wrapText="1"/>
    </xf>
    <xf numFmtId="0" fontId="1" fillId="0" borderId="0" xfId="0" applyFont="1" applyAlignment="1">
      <alignment horizontal="right" vertical="top" wrapText="1"/>
    </xf>
    <xf numFmtId="0" fontId="1" fillId="0" borderId="0" xfId="0" applyFont="1" applyAlignment="1">
      <alignment horizontal="center"/>
    </xf>
    <xf numFmtId="0" fontId="3" fillId="0" borderId="0" xfId="0" applyFont="1" applyAlignment="1">
      <alignment horizontal="center"/>
    </xf>
    <xf numFmtId="0" fontId="3" fillId="0" borderId="0" xfId="0" applyFont="1" applyBorder="1" applyAlignment="1">
      <alignment horizontal="left" vertical="center" wrapText="1"/>
    </xf>
    <xf numFmtId="0" fontId="4" fillId="0" borderId="4" xfId="0" applyFont="1" applyFill="1" applyBorder="1" applyAlignment="1">
      <alignment horizontal="center" wrapText="1"/>
    </xf>
    <xf numFmtId="0" fontId="4" fillId="0" borderId="11" xfId="0" applyFont="1" applyFill="1" applyBorder="1" applyAlignment="1">
      <alignment horizontal="center" wrapText="1"/>
    </xf>
    <xf numFmtId="0" fontId="4" fillId="0" borderId="7" xfId="0" applyFont="1" applyFill="1" applyBorder="1" applyAlignment="1">
      <alignment horizontal="center" wrapText="1"/>
    </xf>
    <xf numFmtId="0" fontId="4" fillId="0" borderId="7" xfId="0" applyFont="1" applyFill="1" applyBorder="1" applyAlignment="1">
      <alignment horizontal="center" vertical="center" wrapText="1"/>
    </xf>
    <xf numFmtId="0" fontId="7" fillId="0" borderId="0" xfId="0" applyFont="1" applyFill="1" applyAlignment="1">
      <alignment horizontal="left" vertical="top" wrapText="1"/>
    </xf>
    <xf numFmtId="0" fontId="1" fillId="0" borderId="0" xfId="0" applyFont="1" applyFill="1" applyAlignment="1">
      <alignment horizontal="center"/>
    </xf>
    <xf numFmtId="0" fontId="3" fillId="0" borderId="0" xfId="0" applyFont="1" applyFill="1" applyAlignment="1">
      <alignment horizontal="center"/>
    </xf>
    <xf numFmtId="0" fontId="3" fillId="0" borderId="13" xfId="0" applyFont="1" applyFill="1" applyBorder="1" applyAlignment="1">
      <alignment horizontal="right"/>
    </xf>
    <xf numFmtId="0" fontId="1" fillId="0" borderId="0" xfId="0" applyFont="1" applyFill="1" applyAlignment="1">
      <alignment horizontal="center" vertical="top" wrapText="1"/>
    </xf>
    <xf numFmtId="0" fontId="3" fillId="0" borderId="0" xfId="0" applyFont="1" applyFill="1" applyBorder="1" applyAlignment="1">
      <alignment horizontal="center"/>
    </xf>
    <xf numFmtId="0" fontId="1" fillId="0" borderId="0" xfId="0" applyFont="1" applyAlignment="1">
      <alignment horizontal="center" vertical="top" wrapText="1"/>
    </xf>
    <xf numFmtId="0" fontId="4" fillId="0" borderId="7"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3" xfId="0" applyFont="1" applyBorder="1" applyAlignment="1">
      <alignment horizontal="right"/>
    </xf>
    <xf numFmtId="0" fontId="3" fillId="0" borderId="0" xfId="0"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workbookViewId="0">
      <selection activeCell="F12" sqref="F12"/>
    </sheetView>
  </sheetViews>
  <sheetFormatPr defaultRowHeight="15" x14ac:dyDescent="0.25"/>
  <cols>
    <col min="1" max="1" width="47.140625" customWidth="1"/>
    <col min="2" max="2" width="20.5703125" customWidth="1"/>
    <col min="3" max="3" width="45.28515625" customWidth="1"/>
    <col min="4" max="4" width="20.42578125" customWidth="1"/>
    <col min="6" max="6" width="19.28515625" customWidth="1"/>
  </cols>
  <sheetData>
    <row r="1" spans="1:6" s="2" customFormat="1" ht="15.75" x14ac:dyDescent="0.25">
      <c r="A1" s="7" t="s">
        <v>68</v>
      </c>
      <c r="B1" s="1"/>
      <c r="C1" s="104" t="s">
        <v>0</v>
      </c>
      <c r="D1" s="104"/>
    </row>
    <row r="2" spans="1:6" s="2" customFormat="1" ht="15.75" x14ac:dyDescent="0.25">
      <c r="A2" s="105" t="s">
        <v>97</v>
      </c>
      <c r="B2" s="105"/>
      <c r="C2" s="105"/>
      <c r="D2" s="105"/>
    </row>
    <row r="3" spans="1:6" s="2" customFormat="1" ht="15.75" x14ac:dyDescent="0.25">
      <c r="A3" s="106" t="s">
        <v>1</v>
      </c>
      <c r="B3" s="106"/>
      <c r="C3" s="106"/>
      <c r="D3" s="106"/>
    </row>
    <row r="4" spans="1:6" s="2" customFormat="1" ht="15.75" x14ac:dyDescent="0.25">
      <c r="A4" s="4"/>
      <c r="D4" s="4" t="s">
        <v>2</v>
      </c>
    </row>
    <row r="5" spans="1:6" s="11" customFormat="1" ht="22.9" customHeight="1" x14ac:dyDescent="0.25">
      <c r="A5" s="18" t="s">
        <v>3</v>
      </c>
      <c r="B5" s="18" t="s">
        <v>95</v>
      </c>
      <c r="C5" s="18" t="s">
        <v>4</v>
      </c>
      <c r="D5" s="18" t="s">
        <v>95</v>
      </c>
      <c r="F5" s="59"/>
    </row>
    <row r="6" spans="1:6" s="12" customFormat="1" ht="22.9" customHeight="1" x14ac:dyDescent="0.25">
      <c r="A6" s="10" t="s">
        <v>5</v>
      </c>
      <c r="B6" s="19">
        <f>B7+B8+B9+B12</f>
        <v>5823544</v>
      </c>
      <c r="C6" s="10" t="s">
        <v>6</v>
      </c>
      <c r="D6" s="19">
        <f>SUM(D7:D12)</f>
        <v>5777743</v>
      </c>
    </row>
    <row r="7" spans="1:6" s="2" customFormat="1" ht="22.9" customHeight="1" x14ac:dyDescent="0.25">
      <c r="A7" s="17" t="s">
        <v>7</v>
      </c>
      <c r="B7" s="70">
        <v>50800</v>
      </c>
      <c r="C7" s="71" t="s">
        <v>8</v>
      </c>
      <c r="D7" s="70">
        <v>3151545</v>
      </c>
    </row>
    <row r="8" spans="1:6" s="2" customFormat="1" ht="22.9" customHeight="1" x14ac:dyDescent="0.25">
      <c r="A8" s="5" t="s">
        <v>61</v>
      </c>
      <c r="B8" s="21">
        <v>151856</v>
      </c>
      <c r="C8" s="72" t="s">
        <v>9</v>
      </c>
      <c r="D8" s="21">
        <v>2626198</v>
      </c>
    </row>
    <row r="9" spans="1:6" s="2" customFormat="1" ht="22.9" customHeight="1" x14ac:dyDescent="0.25">
      <c r="A9" s="5" t="s">
        <v>10</v>
      </c>
      <c r="B9" s="21">
        <f>SUM(B10:B11)</f>
        <v>4879888</v>
      </c>
      <c r="C9" s="72" t="s">
        <v>11</v>
      </c>
      <c r="D9" s="21"/>
      <c r="F9" s="20"/>
    </row>
    <row r="10" spans="1:6" s="2" customFormat="1" ht="22.9" customHeight="1" x14ac:dyDescent="0.25">
      <c r="A10" s="5" t="s">
        <v>12</v>
      </c>
      <c r="B10" s="21">
        <v>2207888</v>
      </c>
      <c r="C10" s="72" t="s">
        <v>69</v>
      </c>
      <c r="D10" s="21"/>
    </row>
    <row r="11" spans="1:6" s="2" customFormat="1" ht="22.9" customHeight="1" x14ac:dyDescent="0.25">
      <c r="A11" s="5" t="s">
        <v>13</v>
      </c>
      <c r="B11" s="21">
        <v>2672000</v>
      </c>
      <c r="C11" s="72"/>
      <c r="D11" s="21"/>
    </row>
    <row r="12" spans="1:6" s="2" customFormat="1" ht="22.9" customHeight="1" x14ac:dyDescent="0.25">
      <c r="A12" s="8" t="s">
        <v>14</v>
      </c>
      <c r="B12" s="36">
        <v>741000</v>
      </c>
      <c r="C12" s="73"/>
      <c r="D12" s="36"/>
    </row>
    <row r="13" spans="1:6" s="2" customFormat="1" ht="33.6" customHeight="1" x14ac:dyDescent="0.25">
      <c r="A13" s="107" t="s">
        <v>15</v>
      </c>
      <c r="B13" s="107"/>
      <c r="C13" s="107"/>
      <c r="D13" s="107"/>
    </row>
    <row r="14" spans="1:6" s="2" customFormat="1" ht="15.75" x14ac:dyDescent="0.25">
      <c r="A14" s="3"/>
    </row>
    <row r="15" spans="1:6" s="2" customFormat="1" ht="15.75" x14ac:dyDescent="0.25">
      <c r="A15" s="3"/>
    </row>
    <row r="16" spans="1:6" s="2" customFormat="1" ht="15.75" x14ac:dyDescent="0.25">
      <c r="A16" s="3"/>
    </row>
    <row r="17" spans="1:1" s="2" customFormat="1" ht="15.75" x14ac:dyDescent="0.25">
      <c r="A17" s="3"/>
    </row>
    <row r="18" spans="1:1" s="2" customFormat="1" ht="15.75" x14ac:dyDescent="0.25">
      <c r="A18" s="3"/>
    </row>
    <row r="19" spans="1:1" s="2" customFormat="1" ht="15.75" x14ac:dyDescent="0.25">
      <c r="A19" s="3"/>
    </row>
    <row r="20" spans="1:1" s="2" customFormat="1" ht="15.75" x14ac:dyDescent="0.25">
      <c r="A20" s="3"/>
    </row>
    <row r="21" spans="1:1" s="2" customFormat="1" ht="15.75" x14ac:dyDescent="0.25">
      <c r="A21" s="3"/>
    </row>
    <row r="22" spans="1:1" s="2" customFormat="1" ht="15.75" x14ac:dyDescent="0.25">
      <c r="A22" s="3"/>
    </row>
    <row r="23" spans="1:1" s="2" customFormat="1" ht="15.75" x14ac:dyDescent="0.25">
      <c r="A23" s="3"/>
    </row>
    <row r="24" spans="1:1" s="2" customFormat="1" ht="15.75" x14ac:dyDescent="0.25">
      <c r="A24" s="3"/>
    </row>
    <row r="25" spans="1:1" s="2" customFormat="1" ht="15.75" x14ac:dyDescent="0.25">
      <c r="A25" s="3"/>
    </row>
    <row r="26" spans="1:1" s="2" customFormat="1" ht="15.75" x14ac:dyDescent="0.25">
      <c r="A26" s="3"/>
    </row>
  </sheetData>
  <mergeCells count="4">
    <mergeCell ref="C1:D1"/>
    <mergeCell ref="A2:D2"/>
    <mergeCell ref="A3:D3"/>
    <mergeCell ref="A13:D13"/>
  </mergeCells>
  <pageMargins left="0.7" right="0.31"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J17" sqref="J17"/>
    </sheetView>
  </sheetViews>
  <sheetFormatPr defaultRowHeight="15" x14ac:dyDescent="0.25"/>
  <cols>
    <col min="1" max="1" width="5.85546875" style="46" customWidth="1"/>
    <col min="2" max="2" width="53.140625" style="46" customWidth="1"/>
    <col min="3" max="3" width="13.28515625" style="46" customWidth="1"/>
    <col min="4" max="4" width="12.140625" style="46" customWidth="1"/>
    <col min="5" max="5" width="13.28515625" style="46" customWidth="1"/>
    <col min="6" max="8" width="12.140625" style="46" customWidth="1"/>
    <col min="9" max="9" width="9.140625" style="46"/>
    <col min="10" max="10" width="9.85546875" style="46" bestFit="1" customWidth="1"/>
    <col min="11" max="16384" width="9.140625" style="46"/>
  </cols>
  <sheetData>
    <row r="1" spans="1:8" s="24" customFormat="1" ht="17.45" customHeight="1" x14ac:dyDescent="0.25">
      <c r="A1" s="112" t="s">
        <v>68</v>
      </c>
      <c r="B1" s="112"/>
    </row>
    <row r="2" spans="1:8" s="24" customFormat="1" ht="15.75" x14ac:dyDescent="0.25">
      <c r="A2" s="113" t="s">
        <v>99</v>
      </c>
      <c r="B2" s="113"/>
      <c r="C2" s="113"/>
      <c r="D2" s="113"/>
      <c r="E2" s="113"/>
      <c r="F2" s="113"/>
      <c r="G2" s="113"/>
      <c r="H2" s="113"/>
    </row>
    <row r="3" spans="1:8" s="24" customFormat="1" ht="15.75" x14ac:dyDescent="0.25">
      <c r="A3" s="114" t="s">
        <v>73</v>
      </c>
      <c r="B3" s="114"/>
      <c r="C3" s="114"/>
      <c r="D3" s="114"/>
      <c r="E3" s="114"/>
      <c r="F3" s="114"/>
      <c r="G3" s="114"/>
      <c r="H3" s="114"/>
    </row>
    <row r="4" spans="1:8" s="24" customFormat="1" ht="15.75" x14ac:dyDescent="0.25">
      <c r="A4" s="26"/>
      <c r="G4" s="115" t="s">
        <v>2</v>
      </c>
      <c r="H4" s="115"/>
    </row>
    <row r="5" spans="1:8" s="24" customFormat="1" ht="34.15" customHeight="1" x14ac:dyDescent="0.25">
      <c r="A5" s="108" t="s">
        <v>16</v>
      </c>
      <c r="B5" s="110" t="s">
        <v>3</v>
      </c>
      <c r="C5" s="111" t="s">
        <v>98</v>
      </c>
      <c r="D5" s="111"/>
      <c r="E5" s="111" t="s">
        <v>100</v>
      </c>
      <c r="F5" s="111"/>
      <c r="G5" s="111" t="s">
        <v>17</v>
      </c>
      <c r="H5" s="111"/>
    </row>
    <row r="6" spans="1:8" s="24" customFormat="1" ht="31.5" x14ac:dyDescent="0.25">
      <c r="A6" s="109"/>
      <c r="B6" s="110"/>
      <c r="C6" s="27" t="s">
        <v>18</v>
      </c>
      <c r="D6" s="27" t="s">
        <v>19</v>
      </c>
      <c r="E6" s="27" t="s">
        <v>18</v>
      </c>
      <c r="F6" s="27" t="s">
        <v>19</v>
      </c>
      <c r="G6" s="27" t="s">
        <v>18</v>
      </c>
      <c r="H6" s="27" t="s">
        <v>19</v>
      </c>
    </row>
    <row r="7" spans="1:8" s="24" customFormat="1" ht="16.149999999999999" customHeight="1" x14ac:dyDescent="0.25">
      <c r="A7" s="22" t="s">
        <v>20</v>
      </c>
      <c r="B7" s="28" t="s">
        <v>21</v>
      </c>
      <c r="C7" s="28">
        <v>1</v>
      </c>
      <c r="D7" s="28">
        <v>2</v>
      </c>
      <c r="E7" s="28">
        <v>3</v>
      </c>
      <c r="F7" s="28">
        <v>4</v>
      </c>
      <c r="G7" s="28" t="s">
        <v>22</v>
      </c>
      <c r="H7" s="28" t="s">
        <v>23</v>
      </c>
    </row>
    <row r="8" spans="1:8" s="43" customFormat="1" ht="16.149999999999999" customHeight="1" x14ac:dyDescent="0.25">
      <c r="A8" s="29"/>
      <c r="B8" s="29" t="s">
        <v>24</v>
      </c>
      <c r="C8" s="30">
        <v>6286055</v>
      </c>
      <c r="D8" s="30">
        <v>5742155</v>
      </c>
      <c r="E8" s="30">
        <f>E9+E15+E25+E26+E27+E28</f>
        <v>6053538</v>
      </c>
      <c r="F8" s="30">
        <f>F9+F15+F25+F26+F27+F28</f>
        <v>5823543</v>
      </c>
      <c r="G8" s="53">
        <f t="shared" ref="G8:H12" si="0">E8/C8</f>
        <v>0.96301066408104929</v>
      </c>
      <c r="H8" s="53">
        <f t="shared" si="0"/>
        <v>1.0141737727386322</v>
      </c>
    </row>
    <row r="9" spans="1:8" s="43" customFormat="1" ht="16.149999999999999" customHeight="1" x14ac:dyDescent="0.25">
      <c r="A9" s="29" t="s">
        <v>25</v>
      </c>
      <c r="B9" s="31" t="s">
        <v>26</v>
      </c>
      <c r="C9" s="30">
        <v>73500</v>
      </c>
      <c r="D9" s="30">
        <v>73500</v>
      </c>
      <c r="E9" s="30">
        <f>SUM(E10:E14)</f>
        <v>45200</v>
      </c>
      <c r="F9" s="30">
        <f t="shared" ref="F9" si="1">SUM(F10:F14)</f>
        <v>45200</v>
      </c>
      <c r="G9" s="53">
        <f t="shared" si="0"/>
        <v>0.6149659863945578</v>
      </c>
      <c r="H9" s="53">
        <f t="shared" si="0"/>
        <v>0.6149659863945578</v>
      </c>
    </row>
    <row r="10" spans="1:8" s="24" customFormat="1" ht="16.149999999999999" customHeight="1" x14ac:dyDescent="0.25">
      <c r="A10" s="22">
        <v>1</v>
      </c>
      <c r="B10" s="23" t="s">
        <v>27</v>
      </c>
      <c r="C10" s="21">
        <v>21500</v>
      </c>
      <c r="D10" s="21">
        <v>21500</v>
      </c>
      <c r="E10" s="21">
        <f>12260-5600</f>
        <v>6660</v>
      </c>
      <c r="F10" s="21">
        <f>E10</f>
        <v>6660</v>
      </c>
      <c r="G10" s="54">
        <f t="shared" si="0"/>
        <v>0.30976744186046512</v>
      </c>
      <c r="H10" s="54">
        <f t="shared" si="0"/>
        <v>0.30976744186046512</v>
      </c>
    </row>
    <row r="11" spans="1:8" s="24" customFormat="1" ht="16.149999999999999" customHeight="1" x14ac:dyDescent="0.25">
      <c r="A11" s="22">
        <v>2</v>
      </c>
      <c r="B11" s="23" t="s">
        <v>28</v>
      </c>
      <c r="C11" s="21">
        <v>4000</v>
      </c>
      <c r="D11" s="21">
        <v>4000</v>
      </c>
      <c r="E11" s="21">
        <v>0</v>
      </c>
      <c r="F11" s="21">
        <f t="shared" ref="F11:F14" si="2">E11</f>
        <v>0</v>
      </c>
      <c r="G11" s="54">
        <f t="shared" si="0"/>
        <v>0</v>
      </c>
      <c r="H11" s="54">
        <f t="shared" si="0"/>
        <v>0</v>
      </c>
    </row>
    <row r="12" spans="1:8" s="24" customFormat="1" ht="16.149999999999999" customHeight="1" x14ac:dyDescent="0.25">
      <c r="A12" s="22">
        <v>3</v>
      </c>
      <c r="B12" s="23" t="s">
        <v>29</v>
      </c>
      <c r="C12" s="21">
        <v>15000</v>
      </c>
      <c r="D12" s="21">
        <v>15000</v>
      </c>
      <c r="E12" s="21">
        <v>2250</v>
      </c>
      <c r="F12" s="21">
        <f t="shared" si="2"/>
        <v>2250</v>
      </c>
      <c r="G12" s="54">
        <f t="shared" si="0"/>
        <v>0.15</v>
      </c>
      <c r="H12" s="54">
        <f t="shared" si="0"/>
        <v>0.15</v>
      </c>
    </row>
    <row r="13" spans="1:8" s="24" customFormat="1" ht="16.149999999999999" customHeight="1" x14ac:dyDescent="0.25">
      <c r="A13" s="22">
        <v>4</v>
      </c>
      <c r="B13" s="23" t="s">
        <v>30</v>
      </c>
      <c r="C13" s="21"/>
      <c r="D13" s="21">
        <v>0</v>
      </c>
      <c r="E13" s="21"/>
      <c r="F13" s="21">
        <f t="shared" si="2"/>
        <v>0</v>
      </c>
      <c r="G13" s="54"/>
      <c r="H13" s="54"/>
    </row>
    <row r="14" spans="1:8" s="24" customFormat="1" ht="16.149999999999999" customHeight="1" x14ac:dyDescent="0.25">
      <c r="A14" s="22">
        <v>5</v>
      </c>
      <c r="B14" s="23" t="s">
        <v>31</v>
      </c>
      <c r="C14" s="21">
        <v>33000</v>
      </c>
      <c r="D14" s="21">
        <v>33000</v>
      </c>
      <c r="E14" s="21">
        <f>23600+12690</f>
        <v>36290</v>
      </c>
      <c r="F14" s="21">
        <f t="shared" si="2"/>
        <v>36290</v>
      </c>
      <c r="G14" s="54">
        <f t="shared" ref="G14:G22" si="3">E14/C14</f>
        <v>1.0996969696969696</v>
      </c>
      <c r="H14" s="54">
        <f t="shared" ref="H14:H22" si="4">F14/D14</f>
        <v>1.0996969696969696</v>
      </c>
    </row>
    <row r="15" spans="1:8" s="43" customFormat="1" ht="16.149999999999999" customHeight="1" x14ac:dyDescent="0.25">
      <c r="A15" s="29" t="s">
        <v>32</v>
      </c>
      <c r="B15" s="31" t="s">
        <v>33</v>
      </c>
      <c r="C15" s="30">
        <v>891000</v>
      </c>
      <c r="D15" s="30">
        <v>347100</v>
      </c>
      <c r="E15" s="30">
        <f>E16+E21</f>
        <v>387450</v>
      </c>
      <c r="F15" s="30">
        <f>F16+F21</f>
        <v>157455</v>
      </c>
      <c r="G15" s="53">
        <f t="shared" si="3"/>
        <v>0.43484848484848487</v>
      </c>
      <c r="H15" s="53">
        <f t="shared" si="4"/>
        <v>0.45363007778738118</v>
      </c>
    </row>
    <row r="16" spans="1:8" s="44" customFormat="1" ht="16.149999999999999" customHeight="1" x14ac:dyDescent="0.25">
      <c r="A16" s="32">
        <v>1</v>
      </c>
      <c r="B16" s="33" t="s">
        <v>34</v>
      </c>
      <c r="C16" s="34">
        <v>51000</v>
      </c>
      <c r="D16" s="34">
        <v>39100</v>
      </c>
      <c r="E16" s="34">
        <f>SUM(E17:E20)</f>
        <v>57600</v>
      </c>
      <c r="F16" s="34">
        <f t="shared" ref="F16" si="5">SUM(F17:F20)</f>
        <v>57600</v>
      </c>
      <c r="G16" s="55">
        <f t="shared" si="3"/>
        <v>1.1294117647058823</v>
      </c>
      <c r="H16" s="55">
        <f t="shared" si="4"/>
        <v>1.4731457800511509</v>
      </c>
    </row>
    <row r="17" spans="1:10" s="24" customFormat="1" ht="16.149999999999999" customHeight="1" x14ac:dyDescent="0.25">
      <c r="A17" s="22"/>
      <c r="B17" s="23" t="s">
        <v>35</v>
      </c>
      <c r="C17" s="21">
        <v>4000</v>
      </c>
      <c r="D17" s="21">
        <v>4000</v>
      </c>
      <c r="E17" s="21"/>
      <c r="F17" s="21">
        <f>E17</f>
        <v>0</v>
      </c>
      <c r="G17" s="54">
        <f t="shared" si="3"/>
        <v>0</v>
      </c>
      <c r="H17" s="54">
        <f t="shared" si="4"/>
        <v>0</v>
      </c>
    </row>
    <row r="18" spans="1:10" s="24" customFormat="1" ht="16.149999999999999" customHeight="1" x14ac:dyDescent="0.25">
      <c r="A18" s="22"/>
      <c r="B18" s="23" t="s">
        <v>36</v>
      </c>
      <c r="C18" s="21"/>
      <c r="D18" s="21"/>
      <c r="E18" s="21">
        <v>5600</v>
      </c>
      <c r="F18" s="21">
        <f>E18</f>
        <v>5600</v>
      </c>
      <c r="G18" s="54"/>
      <c r="H18" s="54"/>
    </row>
    <row r="19" spans="1:10" s="24" customFormat="1" ht="16.149999999999999" customHeight="1" x14ac:dyDescent="0.25">
      <c r="A19" s="22"/>
      <c r="B19" s="23" t="s">
        <v>37</v>
      </c>
      <c r="C19" s="21">
        <v>30000</v>
      </c>
      <c r="D19" s="21">
        <v>30000</v>
      </c>
      <c r="E19" s="21">
        <v>52000</v>
      </c>
      <c r="F19" s="21">
        <f t="shared" ref="F19" si="6">E19</f>
        <v>52000</v>
      </c>
      <c r="G19" s="54">
        <f t="shared" si="3"/>
        <v>1.7333333333333334</v>
      </c>
      <c r="H19" s="54">
        <f t="shared" si="4"/>
        <v>1.7333333333333334</v>
      </c>
    </row>
    <row r="20" spans="1:10" s="24" customFormat="1" ht="16.149999999999999" customHeight="1" x14ac:dyDescent="0.25">
      <c r="A20" s="22"/>
      <c r="B20" s="23" t="s">
        <v>70</v>
      </c>
      <c r="C20" s="21">
        <v>17000</v>
      </c>
      <c r="D20" s="21">
        <v>5100</v>
      </c>
      <c r="E20" s="21"/>
      <c r="F20" s="21"/>
      <c r="G20" s="54">
        <f t="shared" si="3"/>
        <v>0</v>
      </c>
      <c r="H20" s="54">
        <f t="shared" si="4"/>
        <v>0</v>
      </c>
    </row>
    <row r="21" spans="1:10" s="44" customFormat="1" ht="16.149999999999999" customHeight="1" x14ac:dyDescent="0.25">
      <c r="A21" s="32" t="s">
        <v>38</v>
      </c>
      <c r="B21" s="33" t="s">
        <v>39</v>
      </c>
      <c r="C21" s="34">
        <v>840000</v>
      </c>
      <c r="D21" s="34">
        <v>308000</v>
      </c>
      <c r="E21" s="34">
        <f>SUM(E22:E24)</f>
        <v>329850</v>
      </c>
      <c r="F21" s="34">
        <f>SUM(F22:F24)</f>
        <v>99855</v>
      </c>
      <c r="G21" s="55">
        <f t="shared" si="3"/>
        <v>0.39267857142857143</v>
      </c>
      <c r="H21" s="55">
        <f t="shared" si="4"/>
        <v>0.32420454545454547</v>
      </c>
    </row>
    <row r="22" spans="1:10" s="24" customFormat="1" ht="16.149999999999999" customHeight="1" x14ac:dyDescent="0.25">
      <c r="A22" s="22"/>
      <c r="B22" s="35" t="s">
        <v>62</v>
      </c>
      <c r="C22" s="21">
        <v>440000</v>
      </c>
      <c r="D22" s="21">
        <v>108000</v>
      </c>
      <c r="E22" s="21">
        <f>F22/0.3</f>
        <v>325350</v>
      </c>
      <c r="F22" s="21">
        <f>97025+580</f>
        <v>97605</v>
      </c>
      <c r="G22" s="54">
        <f t="shared" si="3"/>
        <v>0.73943181818181813</v>
      </c>
      <c r="H22" s="54">
        <f t="shared" si="4"/>
        <v>0.90375000000000005</v>
      </c>
      <c r="J22" s="45"/>
    </row>
    <row r="23" spans="1:10" s="24" customFormat="1" ht="16.149999999999999" customHeight="1" x14ac:dyDescent="0.25">
      <c r="A23" s="22"/>
      <c r="B23" s="35" t="s">
        <v>64</v>
      </c>
      <c r="C23" s="21"/>
      <c r="D23" s="21"/>
      <c r="E23" s="21"/>
      <c r="F23" s="21"/>
      <c r="G23" s="54"/>
      <c r="H23" s="54"/>
    </row>
    <row r="24" spans="1:10" s="24" customFormat="1" ht="16.149999999999999" customHeight="1" x14ac:dyDescent="0.25">
      <c r="A24" s="22"/>
      <c r="B24" s="35" t="s">
        <v>63</v>
      </c>
      <c r="C24" s="21">
        <v>400000</v>
      </c>
      <c r="D24" s="21">
        <v>200000</v>
      </c>
      <c r="E24" s="21">
        <f>F24*2</f>
        <v>4500</v>
      </c>
      <c r="F24" s="21">
        <v>2250</v>
      </c>
      <c r="G24" s="54">
        <f>E24/C24</f>
        <v>1.125E-2</v>
      </c>
      <c r="H24" s="54">
        <f>F24/D24</f>
        <v>1.125E-2</v>
      </c>
    </row>
    <row r="25" spans="1:10" s="43" customFormat="1" ht="16.149999999999999" customHeight="1" x14ac:dyDescent="0.25">
      <c r="A25" s="29" t="s">
        <v>40</v>
      </c>
      <c r="B25" s="31" t="s">
        <v>41</v>
      </c>
      <c r="C25" s="30"/>
      <c r="D25" s="30"/>
      <c r="E25" s="30"/>
      <c r="F25" s="30"/>
      <c r="G25" s="53"/>
      <c r="H25" s="53"/>
    </row>
    <row r="26" spans="1:10" s="43" customFormat="1" ht="16.149999999999999" customHeight="1" x14ac:dyDescent="0.25">
      <c r="A26" s="29" t="s">
        <v>42</v>
      </c>
      <c r="B26" s="31" t="s">
        <v>43</v>
      </c>
      <c r="C26" s="30"/>
      <c r="D26" s="30"/>
      <c r="E26" s="30">
        <v>741000</v>
      </c>
      <c r="F26" s="30">
        <f>E26</f>
        <v>741000</v>
      </c>
      <c r="G26" s="53"/>
      <c r="H26" s="53"/>
    </row>
    <row r="27" spans="1:10" s="43" customFormat="1" ht="16.149999999999999" customHeight="1" x14ac:dyDescent="0.25">
      <c r="A27" s="29" t="s">
        <v>44</v>
      </c>
      <c r="B27" s="31" t="s">
        <v>45</v>
      </c>
      <c r="C27" s="30"/>
      <c r="D27" s="30"/>
      <c r="E27" s="30"/>
      <c r="F27" s="30"/>
      <c r="G27" s="53"/>
      <c r="H27" s="53"/>
    </row>
    <row r="28" spans="1:10" s="43" customFormat="1" ht="16.149999999999999" customHeight="1" x14ac:dyDescent="0.25">
      <c r="A28" s="29" t="s">
        <v>46</v>
      </c>
      <c r="B28" s="31" t="s">
        <v>47</v>
      </c>
      <c r="C28" s="30">
        <v>5321555</v>
      </c>
      <c r="D28" s="30">
        <v>5321555</v>
      </c>
      <c r="E28" s="30">
        <f>SUM(E29:E30)</f>
        <v>4879888</v>
      </c>
      <c r="F28" s="30">
        <f>SUM(F29:F30)</f>
        <v>4879888</v>
      </c>
      <c r="G28" s="53">
        <f>E28/C28</f>
        <v>0.91700414634444261</v>
      </c>
      <c r="H28" s="53">
        <f>F28/D28</f>
        <v>0.91700414634444261</v>
      </c>
    </row>
    <row r="29" spans="1:10" s="24" customFormat="1" ht="16.149999999999999" customHeight="1" x14ac:dyDescent="0.25">
      <c r="A29" s="22"/>
      <c r="B29" s="23" t="s">
        <v>48</v>
      </c>
      <c r="C29" s="21">
        <v>5321555</v>
      </c>
      <c r="D29" s="21">
        <v>5321555</v>
      </c>
      <c r="E29" s="21">
        <v>2207888</v>
      </c>
      <c r="F29" s="21">
        <f>E29</f>
        <v>2207888</v>
      </c>
      <c r="G29" s="54">
        <f>E29/C29</f>
        <v>0.41489527027344453</v>
      </c>
      <c r="H29" s="54">
        <f>F29/D29</f>
        <v>0.41489527027344453</v>
      </c>
    </row>
    <row r="30" spans="1:10" s="24" customFormat="1" ht="16.149999999999999" customHeight="1" x14ac:dyDescent="0.25">
      <c r="A30" s="25"/>
      <c r="B30" s="38" t="s">
        <v>49</v>
      </c>
      <c r="C30" s="36"/>
      <c r="D30" s="36"/>
      <c r="E30" s="36">
        <v>2672000</v>
      </c>
      <c r="F30" s="36">
        <f>E30</f>
        <v>2672000</v>
      </c>
      <c r="G30" s="56"/>
      <c r="H30" s="56"/>
    </row>
    <row r="31" spans="1:10" s="24" customFormat="1" ht="15.75" x14ac:dyDescent="0.25"/>
    <row r="32" spans="1:10" s="24" customFormat="1" ht="15.75" x14ac:dyDescent="0.25"/>
    <row r="33" s="24" customFormat="1" ht="15.75" x14ac:dyDescent="0.25"/>
    <row r="34" s="24" customFormat="1" ht="15.75" x14ac:dyDescent="0.25"/>
    <row r="35" s="24" customFormat="1" ht="15.75" x14ac:dyDescent="0.25"/>
    <row r="36" s="24" customFormat="1" ht="15.75" x14ac:dyDescent="0.25"/>
    <row r="37" s="24" customFormat="1" ht="15.75" x14ac:dyDescent="0.25"/>
    <row r="38" s="24" customFormat="1" ht="15.75" x14ac:dyDescent="0.25"/>
    <row r="39" s="24" customFormat="1" ht="15.75" x14ac:dyDescent="0.25"/>
    <row r="40" s="24" customFormat="1" ht="15.75" x14ac:dyDescent="0.25"/>
    <row r="41" s="24" customFormat="1" ht="15.75" x14ac:dyDescent="0.25"/>
    <row r="42" s="24" customFormat="1" ht="15.75" x14ac:dyDescent="0.25"/>
    <row r="43" s="24" customFormat="1" ht="15.75" x14ac:dyDescent="0.25"/>
    <row r="44" s="24" customFormat="1" ht="15.75" x14ac:dyDescent="0.25"/>
    <row r="45" s="24" customFormat="1" ht="15.75" x14ac:dyDescent="0.25"/>
    <row r="46" s="24" customFormat="1" ht="15.75" x14ac:dyDescent="0.25"/>
    <row r="47" s="24" customFormat="1" ht="15.75" x14ac:dyDescent="0.25"/>
    <row r="48" s="24" customFormat="1" ht="15.75" x14ac:dyDescent="0.25"/>
    <row r="49" s="24" customFormat="1" ht="15.75" x14ac:dyDescent="0.25"/>
    <row r="50" s="24" customFormat="1" ht="15.75" x14ac:dyDescent="0.25"/>
  </sheetData>
  <mergeCells count="9">
    <mergeCell ref="A5:A6"/>
    <mergeCell ref="B5:B6"/>
    <mergeCell ref="E5:F5"/>
    <mergeCell ref="A1:B1"/>
    <mergeCell ref="A2:H2"/>
    <mergeCell ref="A3:H3"/>
    <mergeCell ref="C5:D5"/>
    <mergeCell ref="G4:H4"/>
    <mergeCell ref="G5:H5"/>
  </mergeCells>
  <pageMargins left="0.7" right="0.28000000000000003" top="0.32" bottom="0.32"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A4" workbookViewId="0">
      <selection activeCell="H21" sqref="H21"/>
    </sheetView>
  </sheetViews>
  <sheetFormatPr defaultRowHeight="15" x14ac:dyDescent="0.25"/>
  <cols>
    <col min="1" max="1" width="4.5703125" style="46" customWidth="1"/>
    <col min="2" max="2" width="34.7109375" style="46" customWidth="1"/>
    <col min="3" max="3" width="13.7109375" style="46" customWidth="1"/>
    <col min="4" max="4" width="12.140625" style="46" customWidth="1"/>
    <col min="5" max="5" width="12.42578125" style="46" customWidth="1"/>
    <col min="6" max="7" width="11.5703125" style="46" customWidth="1"/>
    <col min="8" max="8" width="11.42578125" style="101" customWidth="1"/>
    <col min="9" max="10" width="10.140625" style="46" customWidth="1"/>
    <col min="11" max="11" width="10.85546875" style="46" customWidth="1"/>
    <col min="12" max="13" width="9.140625" style="46"/>
    <col min="14" max="14" width="9.85546875" style="46" bestFit="1" customWidth="1"/>
    <col min="15" max="16384" width="9.140625" style="46"/>
  </cols>
  <sheetData>
    <row r="1" spans="1:14" s="24" customFormat="1" ht="25.9" customHeight="1" x14ac:dyDescent="0.25">
      <c r="A1" s="112" t="s">
        <v>68</v>
      </c>
      <c r="B1" s="112"/>
      <c r="H1" s="83"/>
      <c r="I1" s="116"/>
      <c r="J1" s="116"/>
      <c r="K1" s="116"/>
    </row>
    <row r="2" spans="1:14" s="24" customFormat="1" ht="15.75" x14ac:dyDescent="0.25">
      <c r="A2" s="113" t="s">
        <v>101</v>
      </c>
      <c r="B2" s="113"/>
      <c r="C2" s="113"/>
      <c r="D2" s="113"/>
      <c r="E2" s="113"/>
      <c r="F2" s="113"/>
      <c r="G2" s="113"/>
      <c r="H2" s="113"/>
      <c r="I2" s="113"/>
      <c r="J2" s="113"/>
      <c r="K2" s="113"/>
    </row>
    <row r="3" spans="1:14" s="24" customFormat="1" ht="15.75" x14ac:dyDescent="0.25">
      <c r="A3" s="114" t="s">
        <v>73</v>
      </c>
      <c r="B3" s="114"/>
      <c r="C3" s="114"/>
      <c r="D3" s="114"/>
      <c r="E3" s="114"/>
      <c r="F3" s="114"/>
      <c r="G3" s="114"/>
      <c r="H3" s="114"/>
      <c r="I3" s="114"/>
      <c r="J3" s="114"/>
      <c r="K3" s="114"/>
    </row>
    <row r="4" spans="1:14" s="24" customFormat="1" ht="15.75" x14ac:dyDescent="0.25">
      <c r="A4" s="26"/>
      <c r="H4" s="83"/>
      <c r="J4" s="117" t="s">
        <v>2</v>
      </c>
      <c r="K4" s="117"/>
    </row>
    <row r="5" spans="1:14" s="24" customFormat="1" ht="41.25" customHeight="1" x14ac:dyDescent="0.25">
      <c r="A5" s="111" t="s">
        <v>16</v>
      </c>
      <c r="B5" s="111" t="s">
        <v>3</v>
      </c>
      <c r="C5" s="111" t="s">
        <v>98</v>
      </c>
      <c r="D5" s="111"/>
      <c r="E5" s="111"/>
      <c r="F5" s="111" t="s">
        <v>100</v>
      </c>
      <c r="G5" s="111"/>
      <c r="H5" s="111"/>
      <c r="I5" s="111" t="s">
        <v>17</v>
      </c>
      <c r="J5" s="111"/>
      <c r="K5" s="111"/>
    </row>
    <row r="6" spans="1:14" s="24" customFormat="1" ht="62.45" customHeight="1" x14ac:dyDescent="0.25">
      <c r="A6" s="111"/>
      <c r="B6" s="111"/>
      <c r="C6" s="82" t="s">
        <v>50</v>
      </c>
      <c r="D6" s="82" t="s">
        <v>74</v>
      </c>
      <c r="E6" s="82" t="s">
        <v>75</v>
      </c>
      <c r="F6" s="82" t="s">
        <v>50</v>
      </c>
      <c r="G6" s="82" t="s">
        <v>74</v>
      </c>
      <c r="H6" s="94" t="s">
        <v>75</v>
      </c>
      <c r="I6" s="82" t="s">
        <v>50</v>
      </c>
      <c r="J6" s="82" t="s">
        <v>74</v>
      </c>
      <c r="K6" s="82" t="s">
        <v>75</v>
      </c>
    </row>
    <row r="7" spans="1:14" s="59" customFormat="1" ht="20.45" customHeight="1" x14ac:dyDescent="0.25">
      <c r="A7" s="51" t="s">
        <v>20</v>
      </c>
      <c r="B7" s="51" t="s">
        <v>21</v>
      </c>
      <c r="C7" s="51">
        <v>4</v>
      </c>
      <c r="D7" s="51">
        <v>5</v>
      </c>
      <c r="E7" s="51">
        <v>6</v>
      </c>
      <c r="F7" s="51">
        <v>4</v>
      </c>
      <c r="G7" s="51">
        <v>5</v>
      </c>
      <c r="H7" s="95">
        <v>6</v>
      </c>
      <c r="I7" s="51" t="s">
        <v>76</v>
      </c>
      <c r="J7" s="51" t="s">
        <v>77</v>
      </c>
      <c r="K7" s="51" t="s">
        <v>78</v>
      </c>
    </row>
    <row r="8" spans="1:14" s="43" customFormat="1" ht="20.45" customHeight="1" x14ac:dyDescent="0.25">
      <c r="A8" s="60"/>
      <c r="B8" s="60" t="s">
        <v>79</v>
      </c>
      <c r="C8" s="52">
        <v>5742155</v>
      </c>
      <c r="D8" s="52">
        <v>200000</v>
      </c>
      <c r="E8" s="52">
        <v>5542155</v>
      </c>
      <c r="F8" s="52">
        <f>SUM(G8:H8)</f>
        <v>5777743</v>
      </c>
      <c r="G8" s="52">
        <f>SUM(G9:G24)</f>
        <v>3151545</v>
      </c>
      <c r="H8" s="96">
        <f>SUM(H9:H24)</f>
        <v>2626198</v>
      </c>
      <c r="I8" s="61">
        <f>F8/C8</f>
        <v>1.0061976731732249</v>
      </c>
      <c r="J8" s="61">
        <f>G8/D8</f>
        <v>15.757725000000001</v>
      </c>
      <c r="K8" s="61">
        <f>H8/E8</f>
        <v>0.47385863441206533</v>
      </c>
      <c r="N8" s="62"/>
    </row>
    <row r="9" spans="1:14" s="24" customFormat="1" ht="20.45" customHeight="1" x14ac:dyDescent="0.25">
      <c r="A9" s="47"/>
      <c r="B9" s="58" t="s">
        <v>80</v>
      </c>
      <c r="C9" s="48"/>
      <c r="D9" s="48"/>
      <c r="E9" s="48"/>
      <c r="F9" s="48"/>
      <c r="G9" s="48"/>
      <c r="H9" s="92"/>
      <c r="I9" s="63"/>
      <c r="J9" s="63"/>
      <c r="K9" s="63"/>
      <c r="N9" s="45"/>
    </row>
    <row r="10" spans="1:14" s="83" customFormat="1" ht="20.45" customHeight="1" x14ac:dyDescent="0.25">
      <c r="A10" s="90">
        <v>1</v>
      </c>
      <c r="B10" s="91" t="s">
        <v>81</v>
      </c>
      <c r="C10" s="92">
        <v>15000</v>
      </c>
      <c r="D10" s="92"/>
      <c r="E10" s="92">
        <v>15000</v>
      </c>
      <c r="F10" s="92">
        <f>SUM(G10:H10)</f>
        <v>0</v>
      </c>
      <c r="G10" s="92"/>
      <c r="H10" s="92"/>
      <c r="I10" s="93">
        <f t="shared" ref="I10:I20" si="0">F10/C10</f>
        <v>0</v>
      </c>
      <c r="J10" s="93" t="e">
        <f t="shared" ref="J10:J13" si="1">G10/D10</f>
        <v>#DIV/0!</v>
      </c>
      <c r="K10" s="93">
        <f t="shared" ref="K10:K20" si="2">H10/E10</f>
        <v>0</v>
      </c>
    </row>
    <row r="11" spans="1:14" s="24" customFormat="1" ht="25.5" customHeight="1" x14ac:dyDescent="0.25">
      <c r="A11" s="47">
        <v>2</v>
      </c>
      <c r="B11" s="58" t="s">
        <v>82</v>
      </c>
      <c r="C11" s="48">
        <v>0</v>
      </c>
      <c r="D11" s="48"/>
      <c r="E11" s="48"/>
      <c r="F11" s="48">
        <f t="shared" ref="F11:F24" si="3">SUM(G11:H11)</f>
        <v>0</v>
      </c>
      <c r="G11" s="48"/>
      <c r="H11" s="92"/>
      <c r="I11" s="64"/>
      <c r="J11" s="64"/>
      <c r="K11" s="64"/>
    </row>
    <row r="12" spans="1:14" s="83" customFormat="1" ht="20.45" customHeight="1" x14ac:dyDescent="0.25">
      <c r="A12" s="90">
        <v>3</v>
      </c>
      <c r="B12" s="91" t="s">
        <v>83</v>
      </c>
      <c r="C12" s="92">
        <v>10000</v>
      </c>
      <c r="D12" s="92"/>
      <c r="E12" s="92">
        <v>10000</v>
      </c>
      <c r="F12" s="92">
        <f t="shared" si="3"/>
        <v>10500</v>
      </c>
      <c r="G12" s="92"/>
      <c r="H12" s="92">
        <v>10500</v>
      </c>
      <c r="I12" s="93">
        <f t="shared" si="0"/>
        <v>1.05</v>
      </c>
      <c r="J12" s="93"/>
      <c r="K12" s="93">
        <f t="shared" si="2"/>
        <v>1.05</v>
      </c>
    </row>
    <row r="13" spans="1:14" s="83" customFormat="1" ht="20.45" customHeight="1" x14ac:dyDescent="0.25">
      <c r="A13" s="90">
        <v>4</v>
      </c>
      <c r="B13" s="91" t="s">
        <v>84</v>
      </c>
      <c r="C13" s="92">
        <v>273000</v>
      </c>
      <c r="D13" s="92">
        <v>200000</v>
      </c>
      <c r="E13" s="92">
        <v>73000</v>
      </c>
      <c r="F13" s="92">
        <f t="shared" si="3"/>
        <v>13500</v>
      </c>
      <c r="G13" s="92"/>
      <c r="H13" s="92">
        <v>13500</v>
      </c>
      <c r="I13" s="93">
        <f t="shared" si="0"/>
        <v>4.9450549450549448E-2</v>
      </c>
      <c r="J13" s="93">
        <f t="shared" si="1"/>
        <v>0</v>
      </c>
      <c r="K13" s="93">
        <f t="shared" si="2"/>
        <v>0.18493150684931506</v>
      </c>
    </row>
    <row r="14" spans="1:14" s="83" customFormat="1" ht="20.45" customHeight="1" x14ac:dyDescent="0.25">
      <c r="A14" s="90">
        <v>5</v>
      </c>
      <c r="B14" s="102" t="s">
        <v>103</v>
      </c>
      <c r="C14" s="92">
        <v>168300</v>
      </c>
      <c r="D14" s="92"/>
      <c r="E14" s="92">
        <v>168300</v>
      </c>
      <c r="F14" s="92">
        <f t="shared" si="3"/>
        <v>155349</v>
      </c>
      <c r="G14" s="92"/>
      <c r="H14" s="92">
        <v>155349</v>
      </c>
      <c r="I14" s="93"/>
      <c r="J14" s="93"/>
      <c r="K14" s="93"/>
    </row>
    <row r="15" spans="1:14" s="83" customFormat="1" ht="20.45" customHeight="1" x14ac:dyDescent="0.25">
      <c r="A15" s="90">
        <v>6</v>
      </c>
      <c r="B15" s="102" t="s">
        <v>104</v>
      </c>
      <c r="C15" s="92">
        <v>27000</v>
      </c>
      <c r="D15" s="92"/>
      <c r="E15" s="92">
        <v>27000</v>
      </c>
      <c r="F15" s="92">
        <f t="shared" si="3"/>
        <v>4000</v>
      </c>
      <c r="G15" s="92"/>
      <c r="H15" s="92">
        <v>4000</v>
      </c>
      <c r="I15" s="93">
        <f t="shared" si="0"/>
        <v>0.14814814814814814</v>
      </c>
      <c r="J15" s="93"/>
      <c r="K15" s="93">
        <f t="shared" si="2"/>
        <v>0.14814814814814814</v>
      </c>
    </row>
    <row r="16" spans="1:14" s="24" customFormat="1" ht="20.45" customHeight="1" x14ac:dyDescent="0.25">
      <c r="A16" s="47">
        <v>7</v>
      </c>
      <c r="B16" s="58" t="s">
        <v>85</v>
      </c>
      <c r="C16" s="48">
        <v>0</v>
      </c>
      <c r="D16" s="48"/>
      <c r="E16" s="48"/>
      <c r="F16" s="48">
        <f t="shared" si="3"/>
        <v>0</v>
      </c>
      <c r="G16" s="48"/>
      <c r="H16" s="92"/>
      <c r="I16" s="64"/>
      <c r="J16" s="64"/>
      <c r="K16" s="64"/>
    </row>
    <row r="17" spans="1:11" s="83" customFormat="1" ht="20.45" customHeight="1" x14ac:dyDescent="0.25">
      <c r="A17" s="90">
        <v>8</v>
      </c>
      <c r="B17" s="91" t="s">
        <v>86</v>
      </c>
      <c r="C17" s="92">
        <v>40000</v>
      </c>
      <c r="D17" s="92"/>
      <c r="E17" s="92">
        <v>40000</v>
      </c>
      <c r="F17" s="92">
        <f t="shared" si="3"/>
        <v>19092</v>
      </c>
      <c r="G17" s="92"/>
      <c r="H17" s="92">
        <v>19092</v>
      </c>
      <c r="I17" s="93">
        <f t="shared" si="0"/>
        <v>0.4773</v>
      </c>
      <c r="J17" s="93"/>
      <c r="K17" s="93">
        <f t="shared" si="2"/>
        <v>0.4773</v>
      </c>
    </row>
    <row r="18" spans="1:11" s="83" customFormat="1" ht="31.15" customHeight="1" x14ac:dyDescent="0.25">
      <c r="A18" s="90">
        <v>9</v>
      </c>
      <c r="B18" s="91" t="s">
        <v>87</v>
      </c>
      <c r="C18" s="97">
        <v>25000</v>
      </c>
      <c r="D18" s="97"/>
      <c r="E18" s="97">
        <v>25000</v>
      </c>
      <c r="F18" s="97">
        <f t="shared" si="3"/>
        <v>22300</v>
      </c>
      <c r="G18" s="97"/>
      <c r="H18" s="97">
        <v>22300</v>
      </c>
      <c r="I18" s="93">
        <f t="shared" si="0"/>
        <v>0.89200000000000002</v>
      </c>
      <c r="J18" s="93"/>
      <c r="K18" s="93">
        <f t="shared" si="2"/>
        <v>0.89200000000000002</v>
      </c>
    </row>
    <row r="19" spans="1:11" s="83" customFormat="1" ht="20.45" customHeight="1" x14ac:dyDescent="0.25">
      <c r="A19" s="90">
        <v>10</v>
      </c>
      <c r="B19" s="91" t="s">
        <v>88</v>
      </c>
      <c r="C19" s="92">
        <v>417000</v>
      </c>
      <c r="D19" s="92"/>
      <c r="E19" s="92">
        <v>417000</v>
      </c>
      <c r="F19" s="92">
        <f t="shared" si="3"/>
        <v>3212712</v>
      </c>
      <c r="G19" s="92">
        <v>3151545</v>
      </c>
      <c r="H19" s="92">
        <v>61167</v>
      </c>
      <c r="I19" s="93">
        <f t="shared" si="0"/>
        <v>7.7043453237410073</v>
      </c>
      <c r="J19" s="93"/>
      <c r="K19" s="93">
        <f t="shared" si="2"/>
        <v>0.14668345323741008</v>
      </c>
    </row>
    <row r="20" spans="1:11" s="24" customFormat="1" ht="32.25" customHeight="1" x14ac:dyDescent="0.25">
      <c r="A20" s="47">
        <v>11</v>
      </c>
      <c r="B20" s="58" t="s">
        <v>89</v>
      </c>
      <c r="C20" s="48">
        <v>4229730</v>
      </c>
      <c r="D20" s="48"/>
      <c r="E20" s="48">
        <v>4229730</v>
      </c>
      <c r="F20" s="48">
        <f t="shared" si="3"/>
        <v>2114730</v>
      </c>
      <c r="G20" s="48"/>
      <c r="H20" s="92">
        <f>2626198-511468</f>
        <v>2114730</v>
      </c>
      <c r="I20" s="64">
        <f t="shared" si="0"/>
        <v>0.4999680830691321</v>
      </c>
      <c r="J20" s="64"/>
      <c r="K20" s="64">
        <f t="shared" si="2"/>
        <v>0.4999680830691321</v>
      </c>
    </row>
    <row r="21" spans="1:11" s="83" customFormat="1" ht="20.45" customHeight="1" x14ac:dyDescent="0.25">
      <c r="A21" s="90">
        <v>12</v>
      </c>
      <c r="B21" s="91" t="s">
        <v>90</v>
      </c>
      <c r="C21" s="92">
        <v>305870</v>
      </c>
      <c r="D21" s="92"/>
      <c r="E21" s="92">
        <v>305870</v>
      </c>
      <c r="F21" s="92">
        <f t="shared" si="3"/>
        <v>145945</v>
      </c>
      <c r="G21" s="92"/>
      <c r="H21" s="92">
        <v>145945</v>
      </c>
      <c r="I21" s="93">
        <f t="shared" ref="I21:I24" si="4">F21/C21</f>
        <v>0.47714715401968155</v>
      </c>
      <c r="J21" s="93"/>
      <c r="K21" s="93">
        <f t="shared" ref="K21:K24" si="5">H21/E21</f>
        <v>0.47714715401968155</v>
      </c>
    </row>
    <row r="22" spans="1:11" s="83" customFormat="1" ht="21" customHeight="1" x14ac:dyDescent="0.25">
      <c r="A22" s="90">
        <v>13</v>
      </c>
      <c r="B22" s="91" t="s">
        <v>91</v>
      </c>
      <c r="C22" s="92">
        <v>52000</v>
      </c>
      <c r="D22" s="103"/>
      <c r="E22" s="98">
        <v>52000</v>
      </c>
      <c r="F22" s="92">
        <f t="shared" si="3"/>
        <v>79615</v>
      </c>
      <c r="G22" s="103"/>
      <c r="H22" s="98">
        <v>79615</v>
      </c>
      <c r="I22" s="93">
        <f t="shared" si="4"/>
        <v>1.5310576923076924</v>
      </c>
      <c r="J22" s="93"/>
      <c r="K22" s="93">
        <f t="shared" si="5"/>
        <v>1.5310576923076924</v>
      </c>
    </row>
    <row r="23" spans="1:11" s="24" customFormat="1" ht="19.5" customHeight="1" x14ac:dyDescent="0.25">
      <c r="A23" s="47">
        <v>14</v>
      </c>
      <c r="B23" s="58" t="s">
        <v>92</v>
      </c>
      <c r="C23" s="87">
        <v>109255</v>
      </c>
      <c r="D23" s="87"/>
      <c r="E23" s="87">
        <v>109255</v>
      </c>
      <c r="F23" s="48">
        <f t="shared" si="3"/>
        <v>0</v>
      </c>
      <c r="G23" s="85"/>
      <c r="H23" s="99"/>
      <c r="I23" s="64">
        <f t="shared" si="4"/>
        <v>0</v>
      </c>
      <c r="J23" s="64"/>
      <c r="K23" s="64">
        <f t="shared" si="5"/>
        <v>0</v>
      </c>
    </row>
    <row r="24" spans="1:11" s="24" customFormat="1" ht="21.75" customHeight="1" x14ac:dyDescent="0.25">
      <c r="A24" s="84">
        <v>15</v>
      </c>
      <c r="B24" s="65" t="s">
        <v>93</v>
      </c>
      <c r="C24" s="88">
        <v>70000</v>
      </c>
      <c r="D24" s="88"/>
      <c r="E24" s="88">
        <v>70000</v>
      </c>
      <c r="F24" s="50">
        <f t="shared" si="3"/>
        <v>0</v>
      </c>
      <c r="G24" s="86"/>
      <c r="H24" s="100"/>
      <c r="I24" s="89">
        <f t="shared" si="4"/>
        <v>0</v>
      </c>
      <c r="J24" s="89"/>
      <c r="K24" s="89">
        <f t="shared" si="5"/>
        <v>0</v>
      </c>
    </row>
    <row r="25" spans="1:11" s="24" customFormat="1" ht="15.75" x14ac:dyDescent="0.25">
      <c r="H25" s="83"/>
    </row>
  </sheetData>
  <mergeCells count="10">
    <mergeCell ref="A1:B1"/>
    <mergeCell ref="I1:K1"/>
    <mergeCell ref="A2:K2"/>
    <mergeCell ref="A3:K3"/>
    <mergeCell ref="J4:K4"/>
    <mergeCell ref="A5:A6"/>
    <mergeCell ref="B5:B6"/>
    <mergeCell ref="C5:E5"/>
    <mergeCell ref="F5:H5"/>
    <mergeCell ref="I5:K5"/>
  </mergeCells>
  <pageMargins left="0.25" right="0" top="0.3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L16" sqref="L16"/>
    </sheetView>
  </sheetViews>
  <sheetFormatPr defaultRowHeight="15" x14ac:dyDescent="0.25"/>
  <cols>
    <col min="1" max="1" width="45.5703125" customWidth="1"/>
    <col min="2" max="3" width="11.85546875" customWidth="1"/>
    <col min="4" max="4" width="12.42578125" customWidth="1"/>
    <col min="5" max="5" width="11" customWidth="1"/>
    <col min="6" max="6" width="10" customWidth="1"/>
    <col min="7" max="7" width="12.140625" customWidth="1"/>
    <col min="8" max="8" width="10.42578125" customWidth="1"/>
    <col min="9" max="9" width="10.140625" customWidth="1"/>
  </cols>
  <sheetData>
    <row r="1" spans="1:11" s="2" customFormat="1" ht="19.899999999999999" customHeight="1" x14ac:dyDescent="0.25">
      <c r="A1" s="7" t="s">
        <v>68</v>
      </c>
      <c r="B1" s="1"/>
      <c r="E1" s="118" t="s">
        <v>71</v>
      </c>
      <c r="F1" s="118"/>
      <c r="G1" s="118"/>
      <c r="H1" s="68"/>
      <c r="I1" s="68"/>
    </row>
    <row r="2" spans="1:11" s="2" customFormat="1" ht="15.75" x14ac:dyDescent="0.25">
      <c r="A2" s="105" t="s">
        <v>102</v>
      </c>
      <c r="B2" s="105"/>
      <c r="C2" s="105"/>
      <c r="D2" s="105"/>
      <c r="E2" s="105"/>
      <c r="F2" s="105"/>
      <c r="G2" s="105"/>
      <c r="H2" s="66"/>
      <c r="I2" s="66"/>
    </row>
    <row r="3" spans="1:11" s="2" customFormat="1" ht="15.75" x14ac:dyDescent="0.25">
      <c r="A3" s="106" t="s">
        <v>1</v>
      </c>
      <c r="B3" s="106"/>
      <c r="C3" s="106"/>
      <c r="D3" s="106"/>
      <c r="E3" s="106"/>
      <c r="F3" s="106"/>
      <c r="G3" s="106"/>
      <c r="H3" s="67"/>
      <c r="I3" s="67"/>
    </row>
    <row r="4" spans="1:11" s="2" customFormat="1" ht="15.75" x14ac:dyDescent="0.25">
      <c r="A4" s="4"/>
      <c r="C4" s="121"/>
      <c r="D4" s="121"/>
      <c r="F4" s="122" t="s">
        <v>72</v>
      </c>
      <c r="G4" s="122"/>
      <c r="H4" s="69"/>
      <c r="I4" s="69"/>
    </row>
    <row r="5" spans="1:11" s="11" customFormat="1" ht="33.75" customHeight="1" x14ac:dyDescent="0.25">
      <c r="A5" s="119" t="s">
        <v>3</v>
      </c>
      <c r="B5" s="119" t="s">
        <v>94</v>
      </c>
      <c r="C5" s="119"/>
      <c r="D5" s="119"/>
      <c r="E5" s="119" t="s">
        <v>100</v>
      </c>
      <c r="F5" s="119"/>
      <c r="G5" s="119"/>
      <c r="H5" s="120" t="s">
        <v>96</v>
      </c>
      <c r="I5" s="120"/>
      <c r="K5" s="59"/>
    </row>
    <row r="6" spans="1:11" s="11" customFormat="1" ht="47.25" x14ac:dyDescent="0.25">
      <c r="A6" s="119"/>
      <c r="B6" s="37" t="s">
        <v>51</v>
      </c>
      <c r="C6" s="37" t="s">
        <v>52</v>
      </c>
      <c r="D6" s="37" t="s">
        <v>53</v>
      </c>
      <c r="E6" s="37" t="s">
        <v>51</v>
      </c>
      <c r="F6" s="37" t="s">
        <v>52</v>
      </c>
      <c r="G6" s="37" t="s">
        <v>53</v>
      </c>
      <c r="H6" s="74" t="s">
        <v>51</v>
      </c>
      <c r="I6" s="74" t="s">
        <v>52</v>
      </c>
    </row>
    <row r="7" spans="1:11" s="12" customFormat="1" ht="15.75" x14ac:dyDescent="0.25">
      <c r="A7" s="39" t="s">
        <v>50</v>
      </c>
      <c r="B7" s="40">
        <v>48900</v>
      </c>
      <c r="C7" s="40">
        <v>48900</v>
      </c>
      <c r="D7" s="79">
        <f>SUM(D8+D12)</f>
        <v>0</v>
      </c>
      <c r="E7" s="79">
        <f>SUM(E8+E12)</f>
        <v>0</v>
      </c>
      <c r="F7" s="79">
        <f>SUM(F8+F12)</f>
        <v>0</v>
      </c>
      <c r="G7" s="79">
        <f>SUM(G8+G12)</f>
        <v>0</v>
      </c>
      <c r="H7" s="75">
        <f>E7/B7*100</f>
        <v>0</v>
      </c>
      <c r="I7" s="75">
        <f>F7/C7*100</f>
        <v>0</v>
      </c>
    </row>
    <row r="8" spans="1:11" s="12" customFormat="1" ht="31.5" x14ac:dyDescent="0.25">
      <c r="A8" s="16" t="s">
        <v>54</v>
      </c>
      <c r="B8" s="41">
        <v>48900</v>
      </c>
      <c r="C8" s="41">
        <v>48900</v>
      </c>
      <c r="D8" s="80">
        <f>SUM(D9:D11)</f>
        <v>0</v>
      </c>
      <c r="E8" s="80">
        <f>SUM(E9:E11)</f>
        <v>0</v>
      </c>
      <c r="F8" s="80">
        <f>SUM(F9:F11)</f>
        <v>0</v>
      </c>
      <c r="G8" s="80">
        <f>SUM(G9:G11)</f>
        <v>0</v>
      </c>
      <c r="H8" s="76">
        <f t="shared" ref="H8:I8" si="0">E8/B8*100</f>
        <v>0</v>
      </c>
      <c r="I8" s="76">
        <f t="shared" si="0"/>
        <v>0</v>
      </c>
    </row>
    <row r="9" spans="1:11" s="11" customFormat="1" ht="15.75" x14ac:dyDescent="0.25">
      <c r="A9" s="13" t="s">
        <v>65</v>
      </c>
      <c r="B9" s="49">
        <v>15000</v>
      </c>
      <c r="C9" s="42">
        <f>B9</f>
        <v>15000</v>
      </c>
      <c r="D9" s="81">
        <f t="shared" ref="D9:D11" si="1">B9-C9</f>
        <v>0</v>
      </c>
      <c r="E9" s="81">
        <v>0</v>
      </c>
      <c r="F9" s="81">
        <v>0</v>
      </c>
      <c r="G9" s="81">
        <f t="shared" ref="G9:G11" si="2">E9-F9</f>
        <v>0</v>
      </c>
      <c r="H9" s="77">
        <f>E9/B9*100</f>
        <v>0</v>
      </c>
      <c r="I9" s="77">
        <f>F9/C9*100</f>
        <v>0</v>
      </c>
    </row>
    <row r="10" spans="1:11" s="11" customFormat="1" ht="15.75" x14ac:dyDescent="0.25">
      <c r="A10" s="13" t="s">
        <v>66</v>
      </c>
      <c r="B10" s="49">
        <v>12000</v>
      </c>
      <c r="C10" s="42">
        <f t="shared" ref="C10:C11" si="3">B10</f>
        <v>12000</v>
      </c>
      <c r="D10" s="81">
        <f t="shared" si="1"/>
        <v>0</v>
      </c>
      <c r="E10" s="81">
        <v>0</v>
      </c>
      <c r="F10" s="81">
        <v>0</v>
      </c>
      <c r="G10" s="81">
        <f t="shared" si="2"/>
        <v>0</v>
      </c>
      <c r="H10" s="77">
        <f>E10/B10*100</f>
        <v>0</v>
      </c>
      <c r="I10" s="77">
        <f>F10/C10*100</f>
        <v>0</v>
      </c>
    </row>
    <row r="11" spans="1:11" s="11" customFormat="1" ht="15.75" x14ac:dyDescent="0.25">
      <c r="A11" s="13" t="s">
        <v>67</v>
      </c>
      <c r="B11" s="49">
        <v>14400</v>
      </c>
      <c r="C11" s="42">
        <f t="shared" si="3"/>
        <v>14400</v>
      </c>
      <c r="D11" s="81">
        <f t="shared" si="1"/>
        <v>0</v>
      </c>
      <c r="E11" s="81">
        <v>0</v>
      </c>
      <c r="F11" s="81">
        <v>0</v>
      </c>
      <c r="G11" s="81">
        <f t="shared" si="2"/>
        <v>0</v>
      </c>
      <c r="H11" s="77">
        <f>E11/B11*100</f>
        <v>0</v>
      </c>
      <c r="I11" s="77">
        <f t="shared" ref="I11" si="4">F11/C11*100</f>
        <v>0</v>
      </c>
    </row>
    <row r="12" spans="1:11" s="11" customFormat="1" ht="15.75" x14ac:dyDescent="0.25">
      <c r="A12" s="13" t="s">
        <v>55</v>
      </c>
      <c r="B12" s="42"/>
      <c r="C12" s="42"/>
      <c r="D12" s="81"/>
      <c r="E12" s="81"/>
      <c r="F12" s="81"/>
      <c r="G12" s="81"/>
      <c r="H12" s="77"/>
      <c r="I12" s="77"/>
    </row>
    <row r="13" spans="1:11" s="11" customFormat="1" ht="15.75" x14ac:dyDescent="0.25">
      <c r="A13" s="13" t="s">
        <v>56</v>
      </c>
      <c r="B13" s="9"/>
      <c r="C13" s="9"/>
      <c r="D13" s="57"/>
      <c r="E13" s="57"/>
      <c r="F13" s="57"/>
      <c r="G13" s="57"/>
      <c r="H13" s="77"/>
      <c r="I13" s="77"/>
    </row>
    <row r="14" spans="1:11" s="11" customFormat="1" ht="15.75" x14ac:dyDescent="0.25">
      <c r="A14" s="13" t="s">
        <v>57</v>
      </c>
      <c r="B14" s="9"/>
      <c r="C14" s="9"/>
      <c r="D14" s="9"/>
      <c r="E14" s="9"/>
      <c r="F14" s="9"/>
      <c r="G14" s="9"/>
      <c r="H14" s="77"/>
      <c r="I14" s="77"/>
    </row>
    <row r="15" spans="1:11" s="11" customFormat="1" ht="15.75" x14ac:dyDescent="0.25">
      <c r="A15" s="14" t="s">
        <v>58</v>
      </c>
      <c r="B15" s="15"/>
      <c r="C15" s="15"/>
      <c r="D15" s="15"/>
      <c r="E15" s="15"/>
      <c r="F15" s="15"/>
      <c r="G15" s="15"/>
      <c r="H15" s="78"/>
      <c r="I15" s="78"/>
    </row>
    <row r="16" spans="1:11" s="2" customFormat="1" ht="15.75" x14ac:dyDescent="0.25">
      <c r="A16" s="6" t="s">
        <v>59</v>
      </c>
    </row>
    <row r="17" spans="1:1" s="2" customFormat="1" ht="15.75" x14ac:dyDescent="0.25">
      <c r="A17" s="6" t="s">
        <v>60</v>
      </c>
    </row>
    <row r="18" spans="1:1" s="2" customFormat="1" ht="15.75" x14ac:dyDescent="0.25"/>
    <row r="19" spans="1:1" s="2" customFormat="1" ht="15.75" x14ac:dyDescent="0.25"/>
    <row r="20" spans="1:1" s="2" customFormat="1" ht="15.75" x14ac:dyDescent="0.25"/>
    <row r="21" spans="1:1" s="2" customFormat="1" ht="15.75" x14ac:dyDescent="0.25"/>
  </sheetData>
  <mergeCells count="9">
    <mergeCell ref="H5:I5"/>
    <mergeCell ref="C4:D4"/>
    <mergeCell ref="A2:G2"/>
    <mergeCell ref="A3:G3"/>
    <mergeCell ref="E1:G1"/>
    <mergeCell ref="A5:A6"/>
    <mergeCell ref="B5:D5"/>
    <mergeCell ref="E5:G5"/>
    <mergeCell ref="F4:G4"/>
  </mergeCells>
  <pageMargins left="0.5" right="0.24" top="0.51"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Bieu so 103</vt:lpstr>
      <vt:lpstr>Bieu so 104</vt:lpstr>
      <vt:lpstr>Bieu so 105</vt:lpstr>
      <vt:lpstr>Bieu so 107</vt:lpstr>
      <vt:lpstr>'Bieu so 104'!Print_Area</vt:lpstr>
      <vt:lpstr>'Bieu so 105'!Print_Area</vt:lpstr>
      <vt:lpstr>'Bieu so 107'!Print_Area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2020-11-02T02:43:26Z</cp:lastPrinted>
  <dcterms:created xsi:type="dcterms:W3CDTF">2018-10-08T07:56:58Z</dcterms:created>
  <dcterms:modified xsi:type="dcterms:W3CDTF">2021-07-26T09:49:37Z</dcterms:modified>
</cp:coreProperties>
</file>